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2_Yapİş\Mesart\44-112AcilSağlıkİst\4-YM\20220125\TİP-3 (KIŞ BÖLGESİ - KOMBİ SİSTEMLİ)\1-Mimari\Proforma\"/>
    </mc:Choice>
  </mc:AlternateContent>
  <xr:revisionPtr revIDLastSave="0" documentId="13_ncr:1_{C4CBF3F6-C95E-407A-81B6-4501DE5480E7}" xr6:coauthVersionLast="47" xr6:coauthVersionMax="47" xr10:uidLastSave="{00000000-0000-0000-0000-000000000000}"/>
  <bookViews>
    <workbookView xWindow="0" yWindow="148" windowWidth="11490" windowHeight="18527" xr2:uid="{00000000-000D-0000-FFFF-FFFF00000000}"/>
  </bookViews>
  <sheets>
    <sheet name="Kapak 1" sheetId="7" r:id="rId1"/>
    <sheet name="Fiyat Analizleri" sheetId="6" r:id="rId2"/>
    <sheet name="Analiz" sheetId="1" r:id="rId3"/>
    <sheet name="Kapak 2" sheetId="8" r:id="rId4"/>
    <sheet name="Proforma" sheetId="9" r:id="rId5"/>
  </sheets>
  <definedNames>
    <definedName name="__MAIN__">Analiz!$A$1:$H$169</definedName>
    <definedName name="__qPAlz__">Analiz!#REF!</definedName>
    <definedName name="__qPPozlar__">Analiz!$A$31:$G$43</definedName>
    <definedName name="_xlnm.Print_Titles" localSheetId="2">Analiz!$4:$9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4" i="1" l="1"/>
  <c r="G103" i="1"/>
  <c r="G184" i="1"/>
  <c r="G183" i="1"/>
  <c r="G182" i="1"/>
  <c r="G178" i="1"/>
  <c r="G176" i="1"/>
  <c r="G187" i="1" s="1"/>
  <c r="G188" i="1" s="1"/>
  <c r="G163" i="1"/>
  <c r="G162" i="1"/>
  <c r="G161" i="1"/>
  <c r="G157" i="1"/>
  <c r="G155" i="1"/>
  <c r="G91" i="1"/>
  <c r="G90" i="1"/>
  <c r="G87" i="1"/>
  <c r="G85" i="1"/>
  <c r="G142" i="1"/>
  <c r="G141" i="1"/>
  <c r="G140" i="1"/>
  <c r="G136" i="1"/>
  <c r="G134" i="1"/>
  <c r="G76" i="1"/>
  <c r="G72" i="1"/>
  <c r="G70" i="1"/>
  <c r="G53" i="1"/>
  <c r="G58" i="1"/>
  <c r="G57" i="1"/>
  <c r="G56" i="1"/>
  <c r="G51" i="1"/>
  <c r="G50" i="1"/>
  <c r="G40" i="1"/>
  <c r="G39" i="1"/>
  <c r="G38" i="1"/>
  <c r="G37" i="1"/>
  <c r="G115" i="1"/>
  <c r="G120" i="1"/>
  <c r="G119" i="1"/>
  <c r="G117" i="1"/>
  <c r="G25" i="1"/>
  <c r="G24" i="1"/>
  <c r="G22" i="1"/>
  <c r="G21" i="1"/>
  <c r="G20" i="1"/>
  <c r="G19" i="1"/>
  <c r="G16" i="1"/>
  <c r="L12" i="9"/>
  <c r="L11" i="9"/>
  <c r="E14" i="6"/>
  <c r="D14" i="6"/>
  <c r="C14" i="6"/>
  <c r="E13" i="6"/>
  <c r="D13" i="6"/>
  <c r="C13" i="6"/>
  <c r="E12" i="6"/>
  <c r="D12" i="6"/>
  <c r="C12" i="6"/>
  <c r="G105" i="1" l="1"/>
  <c r="G106" i="1" s="1"/>
  <c r="G166" i="1"/>
  <c r="F18" i="6" s="1"/>
  <c r="G18" i="6" s="1"/>
  <c r="G189" i="1"/>
  <c r="G94" i="1"/>
  <c r="F14" i="6" s="1"/>
  <c r="G145" i="1"/>
  <c r="G146" i="1" s="1"/>
  <c r="G147" i="1" s="1"/>
  <c r="G77" i="1"/>
  <c r="G78" i="1" s="1"/>
  <c r="G59" i="1"/>
  <c r="G60" i="1"/>
  <c r="F12" i="6" s="1"/>
  <c r="G41" i="1"/>
  <c r="G42" i="1" s="1"/>
  <c r="G124" i="1"/>
  <c r="G125" i="1" s="1"/>
  <c r="G126" i="1" s="1"/>
  <c r="G28" i="1"/>
  <c r="G29" i="1" s="1"/>
  <c r="G30" i="1" s="1"/>
  <c r="F19" i="6"/>
  <c r="G19" i="6" s="1"/>
  <c r="E19" i="6"/>
  <c r="D19" i="6"/>
  <c r="C19" i="6"/>
  <c r="E18" i="6"/>
  <c r="D18" i="6"/>
  <c r="C18" i="6"/>
  <c r="B7" i="6"/>
  <c r="B5" i="1"/>
  <c r="A10" i="8"/>
  <c r="B7" i="9"/>
  <c r="B3" i="9"/>
  <c r="B4" i="9"/>
  <c r="B3" i="1"/>
  <c r="B2" i="1"/>
  <c r="B4" i="6"/>
  <c r="B3" i="6"/>
  <c r="G167" i="1" l="1"/>
  <c r="G168" i="1" s="1"/>
  <c r="G95" i="1"/>
  <c r="G96" i="1" s="1"/>
  <c r="G14" i="6" s="1"/>
  <c r="G61" i="1"/>
  <c r="G62" i="1" s="1"/>
  <c r="G12" i="6" s="1"/>
  <c r="F17" i="6"/>
  <c r="E17" i="6"/>
  <c r="D17" i="6"/>
  <c r="C17" i="6"/>
  <c r="F16" i="6"/>
  <c r="E16" i="6"/>
  <c r="D16" i="6"/>
  <c r="C16" i="6"/>
  <c r="F15" i="6"/>
  <c r="E15" i="6"/>
  <c r="D15" i="6"/>
  <c r="C15" i="6"/>
  <c r="E11" i="6"/>
  <c r="D11" i="6"/>
  <c r="C11" i="6"/>
  <c r="F11" i="9" l="1"/>
  <c r="F103" i="1" s="1"/>
  <c r="F12" i="9"/>
  <c r="F72" i="1" s="1"/>
  <c r="F13" i="6" l="1"/>
  <c r="G17" i="6"/>
  <c r="G16" i="6"/>
  <c r="G15" i="6"/>
  <c r="G13" i="6" l="1"/>
  <c r="F11" i="6"/>
  <c r="G11" i="6"/>
</calcChain>
</file>

<file path=xl/sharedStrings.xml><?xml version="1.0" encoding="utf-8"?>
<sst xmlns="http://schemas.openxmlformats.org/spreadsheetml/2006/main" count="399" uniqueCount="140">
  <si>
    <t>%</t>
  </si>
  <si>
    <t>AD</t>
  </si>
  <si>
    <t>KG</t>
  </si>
  <si>
    <t>M2</t>
  </si>
  <si>
    <t>MT</t>
  </si>
  <si>
    <t>SA</t>
  </si>
  <si>
    <t>01.V05</t>
  </si>
  <si>
    <t>Poz No</t>
  </si>
  <si>
    <t>ÖZEL-03</t>
  </si>
  <si>
    <t>ÖZEL-04</t>
  </si>
  <si>
    <t>ÖZEL-05</t>
  </si>
  <si>
    <t>Malzeme:</t>
  </si>
  <si>
    <t>01.V06/01</t>
  </si>
  <si>
    <t>Malzeme :</t>
  </si>
  <si>
    <t>10.100.1047</t>
  </si>
  <si>
    <t>10.100.1062</t>
  </si>
  <si>
    <t>10.100.1068</t>
  </si>
  <si>
    <t>10.200.2001</t>
  </si>
  <si>
    <t>Ölçü Birimi</t>
  </si>
  <si>
    <t>Tutarı</t>
  </si>
  <si>
    <t>Toplam Tutar</t>
  </si>
  <si>
    <t>Ölçü Birimi :</t>
  </si>
  <si>
    <t>Miktarı</t>
  </si>
  <si>
    <t>İşçilik:</t>
  </si>
  <si>
    <t>GİRDİLER</t>
  </si>
  <si>
    <t>İşçilik :</t>
  </si>
  <si>
    <t>Alüminyum profiller</t>
  </si>
  <si>
    <t>Zayiatıyla</t>
  </si>
  <si>
    <t>Analiz   Format No :1</t>
  </si>
  <si>
    <t>Kâr ve Genel Giderler</t>
  </si>
  <si>
    <t>Birim Fiyatı</t>
  </si>
  <si>
    <t>Kârsız Toplam</t>
  </si>
  <si>
    <t>Analizin Adı :</t>
  </si>
  <si>
    <t>Birinci sınıf usta</t>
  </si>
  <si>
    <t>Restorasyon Düz  İşçi</t>
  </si>
  <si>
    <t>Yapılması ve Takılması:</t>
  </si>
  <si>
    <t>Düz işçi (inşaat işçisi)</t>
  </si>
  <si>
    <t>İş Kalemi / İş Grubu No :</t>
  </si>
  <si>
    <t>Alüminyum harpuşta yapılması</t>
  </si>
  <si>
    <t>Mütehassıs Usta Yardımcıları</t>
  </si>
  <si>
    <t>Soğuk demirci usta yardımcısı</t>
  </si>
  <si>
    <t>İNŞAAT İŞ KALEMLERİ BİRİM FİYAT ANALİZLERİ</t>
  </si>
  <si>
    <t>(İnşaat yerindeki yükleme, yatay ve düşey taşıma, boşaltma dahil)</t>
  </si>
  <si>
    <t>Polisaj, Eleksal ile Kaynak, Mastik gibi malzeme ve karşılığı %10</t>
  </si>
  <si>
    <t>ÖZEL-02</t>
  </si>
  <si>
    <t>Akrilik esaslı döküm tezgah yapılması</t>
  </si>
  <si>
    <t>Analiz   Format No :2</t>
  </si>
  <si>
    <t>Analiz   Format No :3</t>
  </si>
  <si>
    <t>Analiz   Format No :4</t>
  </si>
  <si>
    <t>Analiz   Format No :5</t>
  </si>
  <si>
    <t>Analiz   Format No :6</t>
  </si>
  <si>
    <t>Analiz   Format No :7</t>
  </si>
  <si>
    <t>İmalatın Tanımı</t>
  </si>
  <si>
    <t>Birimi</t>
  </si>
  <si>
    <t>Kabul Edilen
Birim Fiyat
(TL)</t>
  </si>
  <si>
    <t>%25 Müt. Karlı
Birim Fiyat
(TL)</t>
  </si>
  <si>
    <t>FİYAT ANALİZLERİ LİSTESİ</t>
  </si>
  <si>
    <t>Sıra
No</t>
  </si>
  <si>
    <t>MİMARİ İŞLER
FİYAT ANALİZLERİ</t>
  </si>
  <si>
    <t>MİMARİ İŞLER
PROFORMA</t>
  </si>
  <si>
    <t>PROFORMA LİSTESİ</t>
  </si>
  <si>
    <t>DOLAR :</t>
  </si>
  <si>
    <t>EURO :</t>
  </si>
  <si>
    <t>En Düşük Fiyat
(TL)</t>
  </si>
  <si>
    <t>15.320.1010/A</t>
  </si>
  <si>
    <t>Mevcut çelik aşıklar üzerine, 80 mm taşyünü yalıtımlı (üstü 0.50 mm kalınlıkta boyalı galvanizli sac ve altı 0.50 mm kalınlıkta boyalı galvanizli sac) çatı paneli ile çatı örtüsü yapılması</t>
  </si>
  <si>
    <t>Poz No:</t>
  </si>
  <si>
    <r>
      <t>GİRDİLER</t>
    </r>
    <r>
      <rPr>
        <b/>
        <vertAlign val="superscript"/>
        <sz val="8"/>
        <rFont val="Times New Roman"/>
        <family val="1"/>
        <charset val="162"/>
      </rPr>
      <t>1</t>
    </r>
  </si>
  <si>
    <t>10.330.2904</t>
  </si>
  <si>
    <t>0,50 + 0,50 + (80mm dolgulu) Taşyünü yalıtımlı sandviç çatı paneli (TS EN 14509)</t>
  </si>
  <si>
    <t>(Zaiyat %5 + Aksesuar %15) (Alt mahya, üst mahya, yan kalkan, saçak profili, dereler, saçak süngeri, duvar, baca, kenar kaplama vb.)</t>
  </si>
  <si>
    <t>Montaj malzemeleri karşılığı</t>
  </si>
  <si>
    <t>19.100.1110</t>
  </si>
  <si>
    <t>Matkabın 1 saatlik ücreti</t>
  </si>
  <si>
    <t>10.330.3099</t>
  </si>
  <si>
    <t>EPDM contalı, panel montaj vidası</t>
  </si>
  <si>
    <t>10.330.3098</t>
  </si>
  <si>
    <t>Plastik esaslı sızdırmazlık bandı (10mm kalınlık 30mm genişlikte)</t>
  </si>
  <si>
    <t>10.380.9982</t>
  </si>
  <si>
    <t>Silikon (310 ml), cam vb. için montaj malzemeleri</t>
  </si>
  <si>
    <t>10.100.1036</t>
  </si>
  <si>
    <t>Panel Çatı Kaplamacısı</t>
  </si>
  <si>
    <t>Kaynak : ÇSB 15.320.1010 pozundan yararlanılmıştır.</t>
  </si>
  <si>
    <t>10.120.1246</t>
  </si>
  <si>
    <t>Matkap (12.1/4 inç)</t>
  </si>
  <si>
    <t>10.160.1030</t>
  </si>
  <si>
    <t>Elektrik enerjisi</t>
  </si>
  <si>
    <t>kWh</t>
  </si>
  <si>
    <t>10.100.1081</t>
  </si>
  <si>
    <t>Elektrik ustası</t>
  </si>
  <si>
    <t>Ahşap Veya Demir Karkas  Üzerine 10mm  Polikarbonat Levhalarla Çatı Örtüsü Yapılması (Ahşap veya Demir Karkas Hariç)</t>
  </si>
  <si>
    <t>2 Kere Kullanılırsa</t>
  </si>
  <si>
    <t>04.V062</t>
  </si>
  <si>
    <t>10 mm kalınlıkta Polikarbonat Levha (Oluklu - Tek odacıklı) (TS 6997 EN ISO 11963)</t>
  </si>
  <si>
    <t>(Sızdırmazlık + Zaiyatıyla)</t>
  </si>
  <si>
    <t>04.V008/07</t>
  </si>
  <si>
    <t>Monoblok başlıklı galvanizli çivi</t>
  </si>
  <si>
    <t>Kaynak : VGM V.0613/B01 pozundan yararlanılmıştır.</t>
  </si>
  <si>
    <t>PİYASA-01</t>
  </si>
  <si>
    <t>Kaynak : Analiz yapılmıştır.</t>
  </si>
  <si>
    <t>PİYASA-02</t>
  </si>
  <si>
    <t>Buhar kesici örtü</t>
  </si>
  <si>
    <t>Buhar kesici serilmesi</t>
  </si>
  <si>
    <t>ÖZEL-01</t>
  </si>
  <si>
    <t>10.100.1042</t>
  </si>
  <si>
    <t>Yalıtımcı usta yardımcısı</t>
  </si>
  <si>
    <t>(Zaiyat dahil)</t>
  </si>
  <si>
    <t>T.C. SAĞLIK BAKANLIĞI</t>
  </si>
  <si>
    <t>Sağlık Yatırımları Genel Müdürlüğü</t>
  </si>
  <si>
    <t>Analiz   Format No :8</t>
  </si>
  <si>
    <t>ÖZEL-06</t>
  </si>
  <si>
    <t>Alüminyum dış denizlik yapılması</t>
  </si>
  <si>
    <t>Analiz   Format No :9</t>
  </si>
  <si>
    <t>ÖZEL-07</t>
  </si>
  <si>
    <t>Alüminyum iç denizlik yapılması</t>
  </si>
  <si>
    <t>Analiz   Format No :10</t>
  </si>
  <si>
    <t>Alüminyum kapı kasası yapılması</t>
  </si>
  <si>
    <t>Kaynak : BAY 23.240 pozundan yararlanılmıştır.</t>
  </si>
  <si>
    <t>77.110.1018/A</t>
  </si>
  <si>
    <t>MEVCUT MADENİ PROFİL KONSTRÜKSİYONA, 12  mm. KALINLIĞINDA, TEK PLAKA ÇİMENTOLU YONGA LEVHASI ve 4 cm kalınlığında taşyünü KULLANILARAK BÖLME DUVAR YAPILMASI</t>
  </si>
  <si>
    <t>Yıl: 2021</t>
  </si>
  <si>
    <t>10.240.8053</t>
  </si>
  <si>
    <t>10.100.1069</t>
  </si>
  <si>
    <t>MALZEME:</t>
  </si>
  <si>
    <t>Çimentolu yonga levha 12 mm.</t>
  </si>
  <si>
    <t>DÜBEL,BORAZAN VİDA, KARŞILIĞI, 12 mm. ÇİMENTOLU YONGA LEVHA  MALZEMESİNİN  % 10'u</t>
  </si>
  <si>
    <t>MALZEME TUTARI TOPLAMI:</t>
  </si>
  <si>
    <t>İŞÇİLİK:</t>
  </si>
  <si>
    <t>ÇİMENTOLU YONGA LEVHALARININ KESİLMESİ VE YERİNE KONULMASI</t>
  </si>
  <si>
    <t>Birinci sınıf usta yardımcısı</t>
  </si>
  <si>
    <t>İŞÇİLİK TUTARI TOPLAMI:</t>
  </si>
  <si>
    <t>N11 - Buhar kesici örtü</t>
  </si>
  <si>
    <t>YARARLI - Akrilik tezgah</t>
  </si>
  <si>
    <t>25.01.2022 15:30 Tarihli TCMB kurları</t>
  </si>
  <si>
    <t>AKSÜS</t>
  </si>
  <si>
    <t>ARK</t>
  </si>
  <si>
    <t>BOZOK</t>
  </si>
  <si>
    <t>ADA</t>
  </si>
  <si>
    <t>2021 Vakıf pozları 1,3494 katsayısı ile çarpılmıştır.</t>
  </si>
  <si>
    <t>HAFİF ÇELİK TAŞIYICILI ÖN ÜRETİMLİ 112 ACİL SAĞLIK İSTASYONU
(TİP 3) ( KIŞ BÖLGESİ - KOMBİ SİSTEMLİ)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</si>
</sst>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_ ;\-#,##0.00\ "/>
    <numFmt numFmtId="165" formatCode="&quot;%&quot;\ 0.00\ &quot;Müteahhit Karı ve Genel Giderler&quot;"/>
    <numFmt numFmtId="166" formatCode="#,##0.00##"/>
    <numFmt numFmtId="167" formatCode="0.00_ ;\-0.00\ "/>
    <numFmt numFmtId="168" formatCode="&quot;₺&quot;#,##0.00"/>
    <numFmt numFmtId="169" formatCode="&quot;₺&quot;#,##0.0000"/>
    <numFmt numFmtId="170" formatCode="0.000"/>
    <numFmt numFmtId="171" formatCode="0.0000"/>
  </numFmts>
  <fonts count="20" x14ac:knownFonts="1">
    <font>
      <sz val="10"/>
      <name val="Arial"/>
    </font>
    <font>
      <sz val="10"/>
      <name val="Arial Tur"/>
      <charset val="162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8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8"/>
      <name val="Times New Roman"/>
      <family val="1"/>
      <charset val="162"/>
    </font>
    <font>
      <b/>
      <sz val="11"/>
      <name val="Times New Roman"/>
      <family val="1"/>
      <charset val="162"/>
    </font>
    <font>
      <b/>
      <sz val="14"/>
      <name val="Times New Roman"/>
      <family val="1"/>
      <charset val="162"/>
    </font>
    <font>
      <sz val="14"/>
      <name val="Times New Roman"/>
      <family val="1"/>
      <charset val="162"/>
    </font>
    <font>
      <b/>
      <sz val="8"/>
      <color rgb="FFFF0000"/>
      <name val="Times New Roman"/>
      <family val="1"/>
      <charset val="162"/>
    </font>
    <font>
      <b/>
      <sz val="14"/>
      <name val="Arial"/>
      <family val="2"/>
      <charset val="162"/>
    </font>
    <font>
      <b/>
      <sz val="12"/>
      <name val="Arial"/>
      <family val="2"/>
      <charset val="162"/>
    </font>
    <font>
      <b/>
      <sz val="10"/>
      <name val="Arial"/>
      <family val="2"/>
      <charset val="162"/>
    </font>
    <font>
      <b/>
      <sz val="11"/>
      <name val="Arial"/>
      <family val="2"/>
      <charset val="162"/>
    </font>
    <font>
      <b/>
      <sz val="16"/>
      <name val="Arial"/>
      <family val="2"/>
      <charset val="162"/>
    </font>
    <font>
      <b/>
      <sz val="22"/>
      <name val="Arial"/>
      <family val="2"/>
      <charset val="162"/>
    </font>
    <font>
      <b/>
      <vertAlign val="superscript"/>
      <sz val="8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0" fillId="0" borderId="0" xfId="0" applyAlignment="1"/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/>
    <xf numFmtId="0" fontId="2" fillId="0" borderId="0" xfId="0" applyFont="1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0" borderId="13" xfId="0" applyBorder="1"/>
    <xf numFmtId="0" fontId="0" fillId="0" borderId="5" xfId="0" applyBorder="1"/>
    <xf numFmtId="0" fontId="0" fillId="0" borderId="14" xfId="0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0" fillId="2" borderId="0" xfId="0" applyFill="1"/>
    <xf numFmtId="1" fontId="0" fillId="2" borderId="0" xfId="0" applyNumberFormat="1" applyFill="1" applyAlignment="1">
      <alignment horizontal="center" vertical="center"/>
    </xf>
    <xf numFmtId="0" fontId="0" fillId="2" borderId="0" xfId="0" applyFill="1" applyAlignment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8" xfId="0" applyFill="1" applyBorder="1"/>
    <xf numFmtId="0" fontId="0" fillId="0" borderId="9" xfId="0" applyFill="1" applyBorder="1"/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13" xfId="0" applyFill="1" applyBorder="1"/>
    <xf numFmtId="0" fontId="0" fillId="0" borderId="5" xfId="0" applyFill="1" applyBorder="1"/>
    <xf numFmtId="0" fontId="0" fillId="0" borderId="10" xfId="0" applyFill="1" applyBorder="1"/>
    <xf numFmtId="0" fontId="2" fillId="0" borderId="12" xfId="0" applyFont="1" applyFill="1" applyBorder="1" applyAlignment="1">
      <alignment horizontal="center"/>
    </xf>
    <xf numFmtId="0" fontId="0" fillId="0" borderId="12" xfId="0" applyFill="1" applyBorder="1" applyAlignment="1"/>
    <xf numFmtId="0" fontId="0" fillId="0" borderId="14" xfId="0" applyFill="1" applyBorder="1"/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top" wrapText="1"/>
    </xf>
    <xf numFmtId="4" fontId="0" fillId="0" borderId="0" xfId="0" applyNumberFormat="1" applyBorder="1" applyAlignment="1">
      <alignment horizontal="right" vertical="center"/>
    </xf>
    <xf numFmtId="168" fontId="2" fillId="0" borderId="1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9" fontId="2" fillId="0" borderId="1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168" fontId="2" fillId="0" borderId="1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168" fontId="0" fillId="0" borderId="1" xfId="0" applyNumberForma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top"/>
    </xf>
    <xf numFmtId="0" fontId="8" fillId="0" borderId="0" xfId="0" applyFont="1" applyFill="1"/>
    <xf numFmtId="0" fontId="8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>
      <alignment horizontal="right" vertical="top"/>
    </xf>
    <xf numFmtId="164" fontId="5" fillId="0" borderId="6" xfId="0" applyNumberFormat="1" applyFont="1" applyFill="1" applyBorder="1" applyAlignment="1">
      <alignment horizontal="right" vertical="center"/>
    </xf>
    <xf numFmtId="167" fontId="5" fillId="0" borderId="6" xfId="0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top"/>
    </xf>
    <xf numFmtId="0" fontId="3" fillId="0" borderId="0" xfId="0" applyFont="1" applyFill="1" applyBorder="1" applyAlignment="1"/>
    <xf numFmtId="164" fontId="8" fillId="0" borderId="0" xfId="0" applyNumberFormat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left" vertical="top"/>
    </xf>
    <xf numFmtId="0" fontId="8" fillId="3" borderId="3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center"/>
    </xf>
    <xf numFmtId="171" fontId="8" fillId="0" borderId="1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5" fillId="0" borderId="6" xfId="1" applyFont="1" applyFill="1" applyBorder="1" applyAlignment="1">
      <alignment horizontal="right" vertical="top"/>
    </xf>
    <xf numFmtId="0" fontId="5" fillId="0" borderId="2" xfId="1" applyFont="1" applyFill="1" applyBorder="1" applyAlignment="1">
      <alignment horizontal="right" vertical="top"/>
    </xf>
    <xf numFmtId="0" fontId="5" fillId="0" borderId="1" xfId="1" applyFont="1" applyFill="1" applyBorder="1" applyAlignment="1">
      <alignment horizontal="right" vertical="top"/>
    </xf>
    <xf numFmtId="0" fontId="3" fillId="0" borderId="1" xfId="0" applyFont="1" applyFill="1" applyBorder="1" applyAlignment="1"/>
    <xf numFmtId="0" fontId="5" fillId="0" borderId="4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2">
    <cellStyle name="Normal" xfId="0" builtinId="0"/>
    <cellStyle name="Normal_Sayf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76200</xdr:rowOff>
    </xdr:from>
    <xdr:to>
      <xdr:col>2</xdr:col>
      <xdr:colOff>9525</xdr:colOff>
      <xdr:row>4</xdr:row>
      <xdr:rowOff>187325</xdr:rowOff>
    </xdr:to>
    <xdr:pic>
      <xdr:nvPicPr>
        <xdr:cNvPr id="3" name="2 Resim" descr="SağlıkLogo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600200"/>
          <a:ext cx="619125" cy="6191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206188</xdr:colOff>
      <xdr:row>2</xdr:row>
      <xdr:rowOff>8965</xdr:rowOff>
    </xdr:from>
    <xdr:to>
      <xdr:col>2</xdr:col>
      <xdr:colOff>825313</xdr:colOff>
      <xdr:row>3</xdr:row>
      <xdr:rowOff>287431</xdr:rowOff>
    </xdr:to>
    <xdr:pic>
      <xdr:nvPicPr>
        <xdr:cNvPr id="3" name="2 Resim" descr="SağlıkLogo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9247" y="349624"/>
          <a:ext cx="619125" cy="6191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0</xdr:row>
      <xdr:rowOff>8963</xdr:rowOff>
    </xdr:from>
    <xdr:to>
      <xdr:col>2</xdr:col>
      <xdr:colOff>215713</xdr:colOff>
      <xdr:row>3</xdr:row>
      <xdr:rowOff>9523</xdr:rowOff>
    </xdr:to>
    <xdr:pic>
      <xdr:nvPicPr>
        <xdr:cNvPr id="2" name="1 Resim" descr="SağlıkLogo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882" y="8963"/>
          <a:ext cx="619125" cy="6191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76200</xdr:rowOff>
    </xdr:from>
    <xdr:to>
      <xdr:col>2</xdr:col>
      <xdr:colOff>9525</xdr:colOff>
      <xdr:row>4</xdr:row>
      <xdr:rowOff>187325</xdr:rowOff>
    </xdr:to>
    <xdr:pic>
      <xdr:nvPicPr>
        <xdr:cNvPr id="3" name="2 Resim" descr="SağlıkLogo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584960"/>
          <a:ext cx="619125" cy="61404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197224</xdr:colOff>
      <xdr:row>2</xdr:row>
      <xdr:rowOff>35859</xdr:rowOff>
    </xdr:from>
    <xdr:to>
      <xdr:col>2</xdr:col>
      <xdr:colOff>511549</xdr:colOff>
      <xdr:row>3</xdr:row>
      <xdr:rowOff>314325</xdr:rowOff>
    </xdr:to>
    <xdr:pic>
      <xdr:nvPicPr>
        <xdr:cNvPr id="3" name="2 Resim" descr="SağlıkLogo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5483" y="376518"/>
          <a:ext cx="619125" cy="619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zoomScale="60" zoomScaleNormal="55" workbookViewId="0">
      <selection activeCell="A10" sqref="A10:J10"/>
    </sheetView>
  </sheetViews>
  <sheetFormatPr defaultRowHeight="12.65" x14ac:dyDescent="0.2"/>
  <sheetData>
    <row r="1" spans="1:10" ht="40.1" customHeight="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0" ht="40.1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ht="40.1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40.1" customHeight="1" x14ac:dyDescent="0.2">
      <c r="A4" s="95" t="s">
        <v>107</v>
      </c>
      <c r="B4" s="95"/>
      <c r="C4" s="95"/>
      <c r="D4" s="95"/>
      <c r="E4" s="95"/>
      <c r="F4" s="95"/>
      <c r="G4" s="95"/>
      <c r="H4" s="95"/>
      <c r="I4" s="95"/>
      <c r="J4" s="95"/>
    </row>
    <row r="5" spans="1:10" ht="40.1" customHeight="1" x14ac:dyDescent="0.2">
      <c r="A5" s="95" t="s">
        <v>108</v>
      </c>
      <c r="B5" s="95"/>
      <c r="C5" s="95"/>
      <c r="D5" s="95"/>
      <c r="E5" s="95"/>
      <c r="F5" s="95"/>
      <c r="G5" s="95"/>
      <c r="H5" s="95"/>
      <c r="I5" s="95"/>
      <c r="J5" s="95"/>
    </row>
    <row r="6" spans="1:10" ht="40.1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10" ht="40.1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</row>
    <row r="8" spans="1:10" ht="40.1" customHeight="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</row>
    <row r="9" spans="1:10" ht="40.1" customHeight="1" x14ac:dyDescent="0.2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0" ht="85.95" customHeight="1" x14ac:dyDescent="0.2">
      <c r="A10" s="129" t="s">
        <v>139</v>
      </c>
      <c r="B10" s="129"/>
      <c r="C10" s="129"/>
      <c r="D10" s="129"/>
      <c r="E10" s="129"/>
      <c r="F10" s="129"/>
      <c r="G10" s="129"/>
      <c r="H10" s="129"/>
      <c r="I10" s="129"/>
      <c r="J10" s="129"/>
    </row>
    <row r="11" spans="1:10" ht="52.15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52.1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</row>
    <row r="13" spans="1:10" ht="52.15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52.1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</row>
    <row r="15" spans="1:10" ht="98.55" customHeight="1" x14ac:dyDescent="0.2">
      <c r="A15" s="93" t="s">
        <v>58</v>
      </c>
      <c r="B15" s="93"/>
      <c r="C15" s="93"/>
      <c r="D15" s="93"/>
      <c r="E15" s="93"/>
      <c r="F15" s="93"/>
      <c r="G15" s="93"/>
      <c r="H15" s="93"/>
      <c r="I15" s="93"/>
      <c r="J15" s="93"/>
    </row>
    <row r="16" spans="1:10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</row>
    <row r="18" spans="1:10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</row>
    <row r="19" spans="1:10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0" spans="1:10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spans="1:10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spans="1:10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</row>
    <row r="24" spans="1:10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</row>
    <row r="25" spans="1:10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4">
    <mergeCell ref="A15:J15"/>
    <mergeCell ref="A10:J10"/>
    <mergeCell ref="A5:J5"/>
    <mergeCell ref="A4:J4"/>
  </mergeCells>
  <printOptions horizontalCentered="1"/>
  <pageMargins left="0.59055118110236227" right="0.39370078740157483" top="0.39370078740157483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view="pageBreakPreview" zoomScale="85" zoomScaleSheetLayoutView="85" workbookViewId="0">
      <selection activeCell="B7" sqref="B7:G7"/>
    </sheetView>
  </sheetViews>
  <sheetFormatPr defaultRowHeight="12.65" x14ac:dyDescent="0.2"/>
  <cols>
    <col min="1" max="1" width="2.7109375" customWidth="1"/>
    <col min="2" max="2" width="4.42578125" bestFit="1" customWidth="1"/>
    <col min="3" max="3" width="12.85546875" bestFit="1" customWidth="1"/>
    <col min="4" max="4" width="38.140625" customWidth="1"/>
    <col min="5" max="5" width="7.7109375" customWidth="1"/>
    <col min="6" max="6" width="11.85546875" customWidth="1"/>
    <col min="7" max="7" width="14.140625" customWidth="1"/>
    <col min="8" max="8" width="2.7109375" customWidth="1"/>
  </cols>
  <sheetData>
    <row r="1" spans="1:9" x14ac:dyDescent="0.2">
      <c r="A1" s="21"/>
      <c r="B1" s="21"/>
      <c r="C1" s="21"/>
      <c r="D1" s="21"/>
      <c r="E1" s="21"/>
      <c r="F1" s="21"/>
      <c r="G1" s="21"/>
      <c r="H1" s="21"/>
    </row>
    <row r="2" spans="1:9" x14ac:dyDescent="0.2">
      <c r="A2" s="21"/>
      <c r="B2" s="4"/>
      <c r="C2" s="5"/>
      <c r="D2" s="5"/>
      <c r="E2" s="5"/>
      <c r="F2" s="5"/>
      <c r="G2" s="6"/>
      <c r="H2" s="21"/>
    </row>
    <row r="3" spans="1:9" ht="27.1" customHeight="1" x14ac:dyDescent="0.2">
      <c r="A3" s="21"/>
      <c r="B3" s="102" t="str">
        <f>'Kapak 1'!A4</f>
        <v>T.C. SAĞLIK BAKANLIĞI</v>
      </c>
      <c r="C3" s="103"/>
      <c r="D3" s="103"/>
      <c r="E3" s="103"/>
      <c r="F3" s="103"/>
      <c r="G3" s="104"/>
      <c r="H3" s="23"/>
      <c r="I3" s="1"/>
    </row>
    <row r="4" spans="1:9" ht="27.1" customHeight="1" x14ac:dyDescent="0.2">
      <c r="A4" s="21"/>
      <c r="B4" s="102" t="str">
        <f>'Kapak 1'!A5</f>
        <v>Sağlık Yatırımları Genel Müdürlüğü</v>
      </c>
      <c r="C4" s="103"/>
      <c r="D4" s="103"/>
      <c r="E4" s="103"/>
      <c r="F4" s="103"/>
      <c r="G4" s="104"/>
      <c r="H4" s="23"/>
      <c r="I4" s="1"/>
    </row>
    <row r="5" spans="1:9" x14ac:dyDescent="0.2">
      <c r="A5" s="21"/>
      <c r="B5" s="7"/>
      <c r="C5" s="8"/>
      <c r="D5" s="8"/>
      <c r="E5" s="8"/>
      <c r="F5" s="8"/>
      <c r="G5" s="9"/>
      <c r="H5" s="23"/>
      <c r="I5" s="1"/>
    </row>
    <row r="6" spans="1:9" x14ac:dyDescent="0.2">
      <c r="A6" s="21"/>
      <c r="B6" s="10"/>
      <c r="C6" s="11"/>
      <c r="D6" s="12"/>
      <c r="E6" s="12"/>
      <c r="F6" s="12"/>
      <c r="G6" s="13"/>
      <c r="H6" s="23"/>
      <c r="I6" s="1"/>
    </row>
    <row r="7" spans="1:9" ht="56.45" customHeight="1" x14ac:dyDescent="0.2">
      <c r="A7" s="21"/>
      <c r="B7" s="96" t="str">
        <f>'Kapak 1'!$A$10</f>
        <v>HAFİF ÇELİK TAŞIYICILI ÖN ÜRETİMLİ 112 ACİL SAĞLIK İSTASYONU
(TİP 3) ( KIŞ BÖLGESİ - KOMBİ SİSTEMLİ)</v>
      </c>
      <c r="C7" s="97"/>
      <c r="D7" s="97"/>
      <c r="E7" s="97"/>
      <c r="F7" s="97"/>
      <c r="G7" s="98"/>
      <c r="H7" s="24"/>
      <c r="I7" s="2"/>
    </row>
    <row r="8" spans="1:9" x14ac:dyDescent="0.2">
      <c r="A8" s="21"/>
      <c r="B8" s="14"/>
      <c r="C8" s="15"/>
      <c r="D8" s="15"/>
      <c r="E8" s="15"/>
      <c r="F8" s="15"/>
      <c r="G8" s="16"/>
      <c r="H8" s="21"/>
    </row>
    <row r="9" spans="1:9" ht="23.95" customHeight="1" x14ac:dyDescent="0.2">
      <c r="A9" s="21"/>
      <c r="B9" s="99" t="s">
        <v>56</v>
      </c>
      <c r="C9" s="100"/>
      <c r="D9" s="100"/>
      <c r="E9" s="100"/>
      <c r="F9" s="100"/>
      <c r="G9" s="101"/>
      <c r="H9" s="23"/>
      <c r="I9" s="1"/>
    </row>
    <row r="10" spans="1:9" ht="44" customHeight="1" x14ac:dyDescent="0.2">
      <c r="A10" s="21"/>
      <c r="B10" s="26" t="s">
        <v>57</v>
      </c>
      <c r="C10" s="27" t="s">
        <v>7</v>
      </c>
      <c r="D10" s="27" t="s">
        <v>52</v>
      </c>
      <c r="E10" s="27" t="s">
        <v>53</v>
      </c>
      <c r="F10" s="26" t="s">
        <v>54</v>
      </c>
      <c r="G10" s="26" t="s">
        <v>55</v>
      </c>
      <c r="H10" s="25"/>
    </row>
    <row r="11" spans="1:9" ht="63.1" x14ac:dyDescent="0.2">
      <c r="A11" s="21"/>
      <c r="B11" s="17">
        <v>1</v>
      </c>
      <c r="C11" s="90" t="str">
        <f>Analiz!B12</f>
        <v>15.320.1010/A</v>
      </c>
      <c r="D11" s="18" t="str">
        <f>Analiz!C12</f>
        <v>Mevcut çelik aşıklar üzerine, 80 mm taşyünü yalıtımlı (üstü 0.50 mm kalınlıkta boyalı galvanizli sac ve altı 0.50 mm kalınlıkta boyalı galvanizli sac) çatı paneli ile çatı örtüsü yapılması</v>
      </c>
      <c r="E11" s="19" t="str">
        <f>Analiz!G12</f>
        <v>M2</v>
      </c>
      <c r="F11" s="20">
        <f>Analiz!G28</f>
        <v>327.27</v>
      </c>
      <c r="G11" s="20">
        <f>F11*1.25</f>
        <v>409.08749999999998</v>
      </c>
      <c r="H11" s="21"/>
    </row>
    <row r="12" spans="1:9" ht="75.75" x14ac:dyDescent="0.2">
      <c r="A12" s="21"/>
      <c r="B12" s="17">
        <v>2</v>
      </c>
      <c r="C12" s="90" t="str">
        <f>Analiz!B46</f>
        <v>77.110.1018/A</v>
      </c>
      <c r="D12" s="18" t="str">
        <f>Analiz!C46</f>
        <v>MEVCUT MADENİ PROFİL KONSTRÜKSİYONA, 12  mm. KALINLIĞINDA, TEK PLAKA ÇİMENTOLU YONGA LEVHASI ve 4 cm kalınlığında taşyünü KULLANILARAK BÖLME DUVAR YAPILMASI</v>
      </c>
      <c r="E12" s="19" t="str">
        <f>Analiz!G46</f>
        <v>M2</v>
      </c>
      <c r="F12" s="20">
        <f>Analiz!G60</f>
        <v>73.009999999999991</v>
      </c>
      <c r="G12" s="20">
        <f>Analiz!G62</f>
        <v>91.259999999999991</v>
      </c>
      <c r="H12" s="21"/>
    </row>
    <row r="13" spans="1:9" x14ac:dyDescent="0.2">
      <c r="A13" s="21"/>
      <c r="B13" s="17">
        <v>3</v>
      </c>
      <c r="C13" s="90" t="str">
        <f>Analiz!B66</f>
        <v>ÖZEL-01</v>
      </c>
      <c r="D13" s="18" t="str">
        <f>Analiz!C66</f>
        <v>Buhar kesici serilmesi</v>
      </c>
      <c r="E13" s="19" t="str">
        <f>Analiz!G66</f>
        <v>M2</v>
      </c>
      <c r="F13" s="20">
        <f>Analiz!G76</f>
        <v>45.83</v>
      </c>
      <c r="G13" s="20">
        <f>Analiz!G78</f>
        <v>57.29</v>
      </c>
      <c r="H13" s="21"/>
    </row>
    <row r="14" spans="1:9" x14ac:dyDescent="0.2">
      <c r="A14" s="21"/>
      <c r="B14" s="17">
        <v>4</v>
      </c>
      <c r="C14" s="90" t="str">
        <f>Analiz!B82</f>
        <v>ÖZEL-02</v>
      </c>
      <c r="D14" s="18" t="str">
        <f>Analiz!C82</f>
        <v>Alüminyum kapı kasası yapılması</v>
      </c>
      <c r="E14" s="19" t="str">
        <f>Analiz!G82</f>
        <v>KG</v>
      </c>
      <c r="F14" s="20">
        <f>Analiz!G94</f>
        <v>62.46</v>
      </c>
      <c r="G14" s="20">
        <f>Analiz!G96</f>
        <v>78.08</v>
      </c>
      <c r="H14" s="21"/>
    </row>
    <row r="15" spans="1:9" x14ac:dyDescent="0.2">
      <c r="A15" s="21"/>
      <c r="B15" s="17">
        <v>5</v>
      </c>
      <c r="C15" s="90" t="str">
        <f>Analiz!B100</f>
        <v>ÖZEL-03</v>
      </c>
      <c r="D15" s="18" t="str">
        <f>Analiz!C100</f>
        <v>Akrilik esaslı döküm tezgah yapılması</v>
      </c>
      <c r="E15" s="19" t="str">
        <f>Analiz!G100</f>
        <v>MT</v>
      </c>
      <c r="F15" s="20">
        <f>Analiz!G103</f>
        <v>1755</v>
      </c>
      <c r="G15" s="20">
        <f t="shared" ref="G15:G17" si="0">F15*1.25</f>
        <v>2193.75</v>
      </c>
      <c r="H15" s="21"/>
    </row>
    <row r="16" spans="1:9" ht="37.85" x14ac:dyDescent="0.2">
      <c r="A16" s="21"/>
      <c r="B16" s="17">
        <v>6</v>
      </c>
      <c r="C16" s="90" t="str">
        <f>Analiz!B110</f>
        <v>ÖZEL-04</v>
      </c>
      <c r="D16" s="18" t="str">
        <f>Analiz!C110</f>
        <v>Ahşap Veya Demir Karkas  Üzerine 10mm  Polikarbonat Levhalarla Çatı Örtüsü Yapılması (Ahşap veya Demir Karkas Hariç)</v>
      </c>
      <c r="E16" s="19" t="str">
        <f>Analiz!G110</f>
        <v>M2</v>
      </c>
      <c r="F16" s="20">
        <f>Analiz!G124</f>
        <v>66.210000000000008</v>
      </c>
      <c r="G16" s="20">
        <f t="shared" si="0"/>
        <v>82.762500000000017</v>
      </c>
      <c r="H16" s="21"/>
    </row>
    <row r="17" spans="1:8" x14ac:dyDescent="0.2">
      <c r="A17" s="21"/>
      <c r="B17" s="17">
        <v>7</v>
      </c>
      <c r="C17" s="90" t="str">
        <f>Analiz!B130</f>
        <v>ÖZEL-05</v>
      </c>
      <c r="D17" s="18" t="str">
        <f>Analiz!C130</f>
        <v>Alüminyum harpuşta yapılması</v>
      </c>
      <c r="E17" s="19" t="str">
        <f>Analiz!G130</f>
        <v>MT</v>
      </c>
      <c r="F17" s="20">
        <f>Analiz!G145</f>
        <v>91.050000000000011</v>
      </c>
      <c r="G17" s="20">
        <f t="shared" si="0"/>
        <v>113.81250000000001</v>
      </c>
      <c r="H17" s="21"/>
    </row>
    <row r="18" spans="1:8" x14ac:dyDescent="0.2">
      <c r="A18" s="21"/>
      <c r="B18" s="17">
        <v>8</v>
      </c>
      <c r="C18" s="90" t="str">
        <f>Analiz!B151</f>
        <v>ÖZEL-06</v>
      </c>
      <c r="D18" s="18" t="str">
        <f>Analiz!C151</f>
        <v>Alüminyum dış denizlik yapılması</v>
      </c>
      <c r="E18" s="19" t="str">
        <f>Analiz!G151</f>
        <v>MT</v>
      </c>
      <c r="F18" s="20">
        <f>Analiz!G166</f>
        <v>77.75</v>
      </c>
      <c r="G18" s="20">
        <f t="shared" ref="G18" si="1">F18*1.25</f>
        <v>97.1875</v>
      </c>
      <c r="H18" s="21"/>
    </row>
    <row r="19" spans="1:8" x14ac:dyDescent="0.2">
      <c r="A19" s="21"/>
      <c r="B19" s="17">
        <v>9</v>
      </c>
      <c r="C19" s="90" t="str">
        <f>Analiz!B172</f>
        <v>ÖZEL-07</v>
      </c>
      <c r="D19" s="18" t="str">
        <f>Analiz!C172</f>
        <v>Alüminyum iç denizlik yapılması</v>
      </c>
      <c r="E19" s="19" t="str">
        <f>Analiz!G172</f>
        <v>MT</v>
      </c>
      <c r="F19" s="20">
        <f>Analiz!G187</f>
        <v>66.669999999999987</v>
      </c>
      <c r="G19" s="20">
        <f t="shared" ref="G19" si="2">F19*1.25</f>
        <v>83.337499999999977</v>
      </c>
      <c r="H19" s="21"/>
    </row>
    <row r="20" spans="1:8" x14ac:dyDescent="0.2">
      <c r="A20" s="21"/>
      <c r="B20" s="22"/>
      <c r="C20" s="21"/>
      <c r="D20" s="21"/>
      <c r="E20" s="21"/>
      <c r="F20" s="21"/>
      <c r="G20" s="21"/>
      <c r="H20" s="21"/>
    </row>
    <row r="21" spans="1:8" x14ac:dyDescent="0.2">
      <c r="B21" s="3"/>
    </row>
    <row r="22" spans="1:8" x14ac:dyDescent="0.2">
      <c r="B22" s="3"/>
    </row>
    <row r="23" spans="1:8" x14ac:dyDescent="0.2">
      <c r="B23" s="3"/>
    </row>
    <row r="24" spans="1:8" x14ac:dyDescent="0.2">
      <c r="B24" s="3"/>
    </row>
    <row r="25" spans="1:8" x14ac:dyDescent="0.2">
      <c r="B25" s="3"/>
    </row>
    <row r="26" spans="1:8" x14ac:dyDescent="0.2">
      <c r="B26" s="3"/>
    </row>
    <row r="27" spans="1:8" x14ac:dyDescent="0.2">
      <c r="B27" s="3"/>
    </row>
    <row r="28" spans="1:8" x14ac:dyDescent="0.2">
      <c r="B28" s="3"/>
    </row>
    <row r="29" spans="1:8" x14ac:dyDescent="0.2">
      <c r="B29" s="3"/>
    </row>
    <row r="30" spans="1:8" x14ac:dyDescent="0.2">
      <c r="B30" s="3"/>
    </row>
    <row r="31" spans="1:8" x14ac:dyDescent="0.2">
      <c r="B31" s="3"/>
    </row>
    <row r="32" spans="1:8" x14ac:dyDescent="0.2">
      <c r="B32" s="3"/>
    </row>
    <row r="33" spans="2:2" x14ac:dyDescent="0.2">
      <c r="B33" s="3"/>
    </row>
    <row r="34" spans="2:2" x14ac:dyDescent="0.2">
      <c r="B34" s="3"/>
    </row>
    <row r="35" spans="2:2" x14ac:dyDescent="0.2">
      <c r="B35" s="3"/>
    </row>
    <row r="36" spans="2:2" x14ac:dyDescent="0.2">
      <c r="B36" s="3"/>
    </row>
    <row r="37" spans="2:2" x14ac:dyDescent="0.2">
      <c r="B37" s="3"/>
    </row>
    <row r="38" spans="2:2" x14ac:dyDescent="0.2">
      <c r="B38" s="3"/>
    </row>
  </sheetData>
  <mergeCells count="4">
    <mergeCell ref="B7:G7"/>
    <mergeCell ref="B9:G9"/>
    <mergeCell ref="B4:G4"/>
    <mergeCell ref="B3:G3"/>
  </mergeCells>
  <printOptions horizontalCentered="1"/>
  <pageMargins left="0.59055118110236227" right="0.39370078740157483" top="0.39370078740157483" bottom="0.39370078740157483" header="0" footer="0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outlinePr summaryBelow="0"/>
  </sheetPr>
  <dimension ref="A2:I189"/>
  <sheetViews>
    <sheetView showZeros="0" defaultGridColor="0" view="pageBreakPreview" colorId="55" zoomScale="115" zoomScaleSheetLayoutView="115" workbookViewId="0">
      <selection activeCell="B100" sqref="B100"/>
    </sheetView>
  </sheetViews>
  <sheetFormatPr defaultColWidth="11.42578125" defaultRowHeight="12.65" x14ac:dyDescent="0.2"/>
  <cols>
    <col min="1" max="1" width="1.140625" style="62" customWidth="1"/>
    <col min="2" max="2" width="12.5703125" style="62" customWidth="1"/>
    <col min="3" max="3" width="38.28515625" style="62" customWidth="1"/>
    <col min="4" max="4" width="6.140625" style="62" customWidth="1"/>
    <col min="5" max="5" width="10.85546875" style="62" customWidth="1"/>
    <col min="6" max="6" width="10" style="62" customWidth="1"/>
    <col min="7" max="7" width="13.28515625" style="62" customWidth="1"/>
    <col min="8" max="16384" width="11.42578125" style="62"/>
  </cols>
  <sheetData>
    <row r="2" spans="1:9" ht="18.600000000000001" x14ac:dyDescent="0.3">
      <c r="B2" s="120" t="str">
        <f>'Kapak 1'!$A$4</f>
        <v>T.C. SAĞLIK BAKANLIĞI</v>
      </c>
      <c r="C2" s="120"/>
      <c r="D2" s="120"/>
      <c r="E2" s="120"/>
      <c r="F2" s="120"/>
      <c r="G2" s="120"/>
    </row>
    <row r="3" spans="1:9" ht="18.600000000000001" x14ac:dyDescent="0.3">
      <c r="B3" s="120" t="str">
        <f>'Kapak 1'!$A$5</f>
        <v>Sağlık Yatırımları Genel Müdürlüğü</v>
      </c>
      <c r="C3" s="120"/>
      <c r="D3" s="120"/>
      <c r="E3" s="120"/>
      <c r="F3" s="120"/>
      <c r="G3" s="120"/>
    </row>
    <row r="5" spans="1:9" ht="50.5" customHeight="1" x14ac:dyDescent="0.3">
      <c r="B5" s="121" t="str">
        <f>'Kapak 1'!$A$10</f>
        <v>HAFİF ÇELİK TAŞIYICILI ÖN ÜRETİMLİ 112 ACİL SAĞLIK İSTASYONU
(TİP 3) ( KIŞ BÖLGESİ - KOMBİ SİSTEMLİ)</v>
      </c>
      <c r="C5" s="121"/>
      <c r="D5" s="121"/>
      <c r="E5" s="121"/>
      <c r="F5" s="121"/>
      <c r="G5" s="121"/>
    </row>
    <row r="7" spans="1:9" ht="18.600000000000001" x14ac:dyDescent="0.3">
      <c r="B7" s="117" t="s">
        <v>41</v>
      </c>
      <c r="C7" s="118"/>
      <c r="D7" s="118"/>
      <c r="E7" s="118"/>
      <c r="F7" s="118"/>
      <c r="G7" s="118"/>
    </row>
    <row r="8" spans="1:9" ht="15.8" customHeight="1" x14ac:dyDescent="0.2">
      <c r="B8" s="119" t="s">
        <v>41</v>
      </c>
      <c r="C8" s="119"/>
      <c r="D8" s="119"/>
      <c r="E8" s="119"/>
      <c r="F8" s="119"/>
      <c r="G8" s="119"/>
    </row>
    <row r="9" spans="1:9" ht="10.6" customHeight="1" x14ac:dyDescent="0.2"/>
    <row r="10" spans="1:9" ht="25.45" customHeight="1" x14ac:dyDescent="0.2">
      <c r="B10" s="63" t="s">
        <v>28</v>
      </c>
      <c r="C10" s="109" t="s">
        <v>41</v>
      </c>
      <c r="D10" s="110"/>
      <c r="E10" s="110"/>
      <c r="F10" s="110"/>
      <c r="G10" s="64" t="s">
        <v>120</v>
      </c>
    </row>
    <row r="11" spans="1:9" ht="23.2" customHeight="1" x14ac:dyDescent="0.2">
      <c r="B11" s="65" t="s">
        <v>37</v>
      </c>
      <c r="C11" s="111" t="s">
        <v>32</v>
      </c>
      <c r="D11" s="112"/>
      <c r="E11" s="112"/>
      <c r="F11" s="113"/>
      <c r="G11" s="66" t="s">
        <v>21</v>
      </c>
    </row>
    <row r="12" spans="1:9" s="67" customFormat="1" ht="23.2" customHeight="1" x14ac:dyDescent="0.2">
      <c r="B12" s="89" t="s">
        <v>64</v>
      </c>
      <c r="C12" s="114" t="s">
        <v>65</v>
      </c>
      <c r="D12" s="115"/>
      <c r="E12" s="115"/>
      <c r="F12" s="116"/>
      <c r="G12" s="68" t="s">
        <v>3</v>
      </c>
    </row>
    <row r="13" spans="1:9" ht="12.8" customHeight="1" x14ac:dyDescent="0.2">
      <c r="B13" s="69"/>
      <c r="C13" s="70"/>
      <c r="D13" s="70"/>
      <c r="E13" s="70"/>
      <c r="F13" s="70"/>
      <c r="G13" s="71"/>
    </row>
    <row r="14" spans="1:9" ht="23.75" x14ac:dyDescent="0.2">
      <c r="A14" s="72"/>
      <c r="B14" s="73" t="s">
        <v>66</v>
      </c>
      <c r="C14" s="73" t="s">
        <v>67</v>
      </c>
      <c r="D14" s="73" t="s">
        <v>18</v>
      </c>
      <c r="E14" s="73" t="s">
        <v>22</v>
      </c>
      <c r="F14" s="73" t="s">
        <v>30</v>
      </c>
      <c r="G14" s="73" t="s">
        <v>19</v>
      </c>
      <c r="H14" s="74"/>
      <c r="I14" s="74"/>
    </row>
    <row r="15" spans="1:9" s="75" customFormat="1" x14ac:dyDescent="0.2">
      <c r="B15" s="76"/>
      <c r="C15" s="77" t="s">
        <v>11</v>
      </c>
      <c r="D15" s="76"/>
      <c r="E15" s="78"/>
      <c r="F15" s="79"/>
      <c r="G15" s="79"/>
      <c r="H15" s="74"/>
      <c r="I15" s="74"/>
    </row>
    <row r="16" spans="1:9" s="75" customFormat="1" ht="22.3" x14ac:dyDescent="0.2">
      <c r="B16" s="76" t="s">
        <v>68</v>
      </c>
      <c r="C16" s="77" t="s">
        <v>69</v>
      </c>
      <c r="D16" s="76" t="s">
        <v>3</v>
      </c>
      <c r="E16" s="80">
        <v>1.2</v>
      </c>
      <c r="F16" s="79">
        <v>240</v>
      </c>
      <c r="G16" s="79">
        <f>ROUND(PRODUCT(E16:F16),2)</f>
        <v>288</v>
      </c>
      <c r="H16" s="74"/>
    </row>
    <row r="17" spans="1:9" s="75" customFormat="1" ht="33.4" x14ac:dyDescent="0.2">
      <c r="B17" s="76"/>
      <c r="C17" s="77" t="s">
        <v>70</v>
      </c>
      <c r="D17" s="76"/>
      <c r="E17" s="80"/>
      <c r="F17" s="79"/>
      <c r="G17" s="79"/>
      <c r="H17" s="74"/>
    </row>
    <row r="18" spans="1:9" s="75" customFormat="1" x14ac:dyDescent="0.2">
      <c r="B18" s="76"/>
      <c r="C18" s="77" t="s">
        <v>71</v>
      </c>
      <c r="D18" s="76"/>
      <c r="E18" s="80"/>
      <c r="F18" s="79"/>
      <c r="G18" s="79"/>
      <c r="H18" s="74"/>
    </row>
    <row r="19" spans="1:9" s="75" customFormat="1" x14ac:dyDescent="0.2">
      <c r="B19" s="76" t="s">
        <v>72</v>
      </c>
      <c r="C19" s="77" t="s">
        <v>73</v>
      </c>
      <c r="D19" s="76" t="s">
        <v>5</v>
      </c>
      <c r="E19" s="80">
        <v>0.1</v>
      </c>
      <c r="F19" s="79">
        <v>53.58</v>
      </c>
      <c r="G19" s="79">
        <f>ROUND(PRODUCT(E19:F19),2)</f>
        <v>5.36</v>
      </c>
      <c r="H19" s="74"/>
    </row>
    <row r="20" spans="1:9" s="75" customFormat="1" x14ac:dyDescent="0.2">
      <c r="B20" s="76" t="s">
        <v>74</v>
      </c>
      <c r="C20" s="77" t="s">
        <v>75</v>
      </c>
      <c r="D20" s="76" t="s">
        <v>1</v>
      </c>
      <c r="E20" s="80">
        <v>2.5</v>
      </c>
      <c r="F20" s="79">
        <v>0.75</v>
      </c>
      <c r="G20" s="79">
        <f>ROUND(PRODUCT(E20:F20),2)</f>
        <v>1.88</v>
      </c>
      <c r="H20" s="74"/>
    </row>
    <row r="21" spans="1:9" s="75" customFormat="1" ht="22.3" x14ac:dyDescent="0.2">
      <c r="B21" s="76" t="s">
        <v>76</v>
      </c>
      <c r="C21" s="77" t="s">
        <v>77</v>
      </c>
      <c r="D21" s="76" t="s">
        <v>4</v>
      </c>
      <c r="E21" s="80">
        <v>0.1</v>
      </c>
      <c r="F21" s="79">
        <v>3.95</v>
      </c>
      <c r="G21" s="79">
        <f>ROUND(PRODUCT(E21:F21),2)</f>
        <v>0.4</v>
      </c>
      <c r="H21" s="74"/>
    </row>
    <row r="22" spans="1:9" s="75" customFormat="1" x14ac:dyDescent="0.2">
      <c r="B22" s="76" t="s">
        <v>78</v>
      </c>
      <c r="C22" s="77" t="s">
        <v>79</v>
      </c>
      <c r="D22" s="76" t="s">
        <v>1</v>
      </c>
      <c r="E22" s="80">
        <v>0.1</v>
      </c>
      <c r="F22" s="79">
        <v>42.5</v>
      </c>
      <c r="G22" s="79">
        <f>ROUND(PRODUCT(E22:F22),2)</f>
        <v>4.25</v>
      </c>
      <c r="H22" s="74"/>
    </row>
    <row r="23" spans="1:9" s="75" customFormat="1" x14ac:dyDescent="0.2">
      <c r="B23" s="76"/>
      <c r="C23" s="77" t="s">
        <v>23</v>
      </c>
      <c r="D23" s="76"/>
      <c r="E23" s="80"/>
      <c r="F23" s="79"/>
      <c r="G23" s="79"/>
      <c r="H23" s="74"/>
    </row>
    <row r="24" spans="1:9" s="75" customFormat="1" x14ac:dyDescent="0.2">
      <c r="B24" s="76" t="s">
        <v>80</v>
      </c>
      <c r="C24" s="77" t="s">
        <v>81</v>
      </c>
      <c r="D24" s="76" t="s">
        <v>5</v>
      </c>
      <c r="E24" s="80">
        <v>0.25</v>
      </c>
      <c r="F24" s="79">
        <v>34.5</v>
      </c>
      <c r="G24" s="79">
        <f>ROUND(PRODUCT(E24:F24),2)</f>
        <v>8.6300000000000008</v>
      </c>
      <c r="H24" s="74"/>
    </row>
    <row r="25" spans="1:9" s="75" customFormat="1" x14ac:dyDescent="0.2">
      <c r="B25" s="76" t="s">
        <v>15</v>
      </c>
      <c r="C25" s="77" t="s">
        <v>36</v>
      </c>
      <c r="D25" s="76" t="s">
        <v>5</v>
      </c>
      <c r="E25" s="80">
        <v>0.75</v>
      </c>
      <c r="F25" s="79">
        <v>25</v>
      </c>
      <c r="G25" s="79">
        <f>ROUND(PRODUCT(E25:F25),2)</f>
        <v>18.75</v>
      </c>
      <c r="H25" s="74"/>
    </row>
    <row r="26" spans="1:9" s="75" customFormat="1" ht="22.3" x14ac:dyDescent="0.2">
      <c r="B26" s="76"/>
      <c r="C26" s="77" t="s">
        <v>42</v>
      </c>
      <c r="D26" s="76"/>
      <c r="E26" s="78"/>
      <c r="F26" s="79"/>
      <c r="G26" s="79"/>
      <c r="H26" s="74"/>
    </row>
    <row r="27" spans="1:9" s="75" customFormat="1" x14ac:dyDescent="0.2">
      <c r="B27" s="76"/>
      <c r="C27" s="77" t="s">
        <v>82</v>
      </c>
      <c r="D27" s="76"/>
      <c r="E27" s="78"/>
      <c r="F27" s="79"/>
      <c r="G27" s="79"/>
      <c r="H27" s="74"/>
    </row>
    <row r="28" spans="1:9" ht="12.8" customHeight="1" x14ac:dyDescent="0.2">
      <c r="A28" s="72"/>
      <c r="B28" s="107" t="s">
        <v>31</v>
      </c>
      <c r="C28" s="108"/>
      <c r="D28" s="108"/>
      <c r="E28" s="108"/>
      <c r="F28" s="108"/>
      <c r="G28" s="81">
        <f>SUM(G15:G27)</f>
        <v>327.27</v>
      </c>
      <c r="H28" s="74"/>
      <c r="I28" s="74"/>
    </row>
    <row r="29" spans="1:9" ht="12.8" customHeight="1" x14ac:dyDescent="0.2">
      <c r="B29" s="82"/>
      <c r="C29" s="83" t="s">
        <v>0</v>
      </c>
      <c r="D29" s="84">
        <v>25</v>
      </c>
      <c r="E29" s="105" t="s">
        <v>29</v>
      </c>
      <c r="F29" s="106"/>
      <c r="G29" s="81">
        <f>ROUND(G28*D29/100,2)</f>
        <v>81.819999999999993</v>
      </c>
      <c r="H29" s="74"/>
      <c r="I29" s="74"/>
    </row>
    <row r="30" spans="1:9" ht="12.8" customHeight="1" x14ac:dyDescent="0.2">
      <c r="B30" s="107" t="s">
        <v>20</v>
      </c>
      <c r="C30" s="108"/>
      <c r="D30" s="108"/>
      <c r="E30" s="108"/>
      <c r="F30" s="108"/>
      <c r="G30" s="81">
        <f>SUM(G28:G29)</f>
        <v>409.09</v>
      </c>
      <c r="H30" s="74"/>
      <c r="I30" s="74"/>
    </row>
    <row r="31" spans="1:9" ht="12.8" customHeight="1" x14ac:dyDescent="0.2">
      <c r="B31" s="85"/>
      <c r="C31" s="86"/>
      <c r="D31" s="86"/>
      <c r="E31" s="86"/>
      <c r="F31" s="86"/>
      <c r="G31" s="87"/>
      <c r="H31" s="74"/>
      <c r="I31" s="74"/>
    </row>
    <row r="32" spans="1:9" ht="25.45" customHeight="1" x14ac:dyDescent="0.2">
      <c r="B32" s="63" t="s">
        <v>46</v>
      </c>
      <c r="C32" s="109" t="s">
        <v>41</v>
      </c>
      <c r="D32" s="110"/>
      <c r="E32" s="110"/>
      <c r="F32" s="110"/>
      <c r="G32" s="64" t="s">
        <v>120</v>
      </c>
    </row>
    <row r="33" spans="1:9" ht="23.2" customHeight="1" x14ac:dyDescent="0.2">
      <c r="B33" s="65" t="s">
        <v>37</v>
      </c>
      <c r="C33" s="111" t="s">
        <v>32</v>
      </c>
      <c r="D33" s="112"/>
      <c r="E33" s="112"/>
      <c r="F33" s="113"/>
      <c r="G33" s="66" t="s">
        <v>21</v>
      </c>
    </row>
    <row r="34" spans="1:9" s="67" customFormat="1" ht="23.2" customHeight="1" x14ac:dyDescent="0.2">
      <c r="B34" s="89" t="s">
        <v>72</v>
      </c>
      <c r="C34" s="114" t="s">
        <v>73</v>
      </c>
      <c r="D34" s="115"/>
      <c r="E34" s="115"/>
      <c r="F34" s="116"/>
      <c r="G34" s="68" t="s">
        <v>5</v>
      </c>
    </row>
    <row r="35" spans="1:9" ht="12.8" customHeight="1" x14ac:dyDescent="0.2">
      <c r="B35" s="69"/>
      <c r="C35" s="70"/>
      <c r="D35" s="70"/>
      <c r="E35" s="70"/>
      <c r="F35" s="70"/>
      <c r="G35" s="71"/>
    </row>
    <row r="36" spans="1:9" ht="23.75" x14ac:dyDescent="0.2">
      <c r="A36" s="72"/>
      <c r="B36" s="73" t="s">
        <v>66</v>
      </c>
      <c r="C36" s="73" t="s">
        <v>67</v>
      </c>
      <c r="D36" s="73" t="s">
        <v>18</v>
      </c>
      <c r="E36" s="73" t="s">
        <v>22</v>
      </c>
      <c r="F36" s="73" t="s">
        <v>30</v>
      </c>
      <c r="G36" s="73" t="s">
        <v>19</v>
      </c>
      <c r="H36" s="74"/>
    </row>
    <row r="37" spans="1:9" s="75" customFormat="1" x14ac:dyDescent="0.2">
      <c r="B37" s="76" t="s">
        <v>83</v>
      </c>
      <c r="C37" s="77" t="s">
        <v>84</v>
      </c>
      <c r="D37" s="76" t="s">
        <v>1</v>
      </c>
      <c r="E37" s="91">
        <v>2.9999999999999997E-4</v>
      </c>
      <c r="F37" s="79">
        <v>19000</v>
      </c>
      <c r="G37" s="79">
        <f t="shared" ref="G37:G39" si="0">ROUND(PRODUCT(E37:F37),2)</f>
        <v>5.7</v>
      </c>
      <c r="H37" s="74"/>
    </row>
    <row r="38" spans="1:9" s="75" customFormat="1" x14ac:dyDescent="0.2">
      <c r="B38" s="76" t="s">
        <v>85</v>
      </c>
      <c r="C38" s="77" t="s">
        <v>86</v>
      </c>
      <c r="D38" s="76" t="s">
        <v>87</v>
      </c>
      <c r="E38" s="91">
        <v>6</v>
      </c>
      <c r="F38" s="79">
        <v>2.23</v>
      </c>
      <c r="G38" s="79">
        <f t="shared" si="0"/>
        <v>13.38</v>
      </c>
      <c r="H38" s="74"/>
    </row>
    <row r="39" spans="1:9" s="75" customFormat="1" x14ac:dyDescent="0.2">
      <c r="B39" s="76" t="s">
        <v>88</v>
      </c>
      <c r="C39" s="77" t="s">
        <v>89</v>
      </c>
      <c r="D39" s="76" t="s">
        <v>5</v>
      </c>
      <c r="E39" s="91">
        <v>1</v>
      </c>
      <c r="F39" s="79">
        <v>34.5</v>
      </c>
      <c r="G39" s="79">
        <f t="shared" si="0"/>
        <v>34.5</v>
      </c>
      <c r="H39" s="74"/>
    </row>
    <row r="40" spans="1:9" ht="12.8" customHeight="1" x14ac:dyDescent="0.2">
      <c r="A40" s="72"/>
      <c r="B40" s="107" t="s">
        <v>31</v>
      </c>
      <c r="C40" s="108"/>
      <c r="D40" s="108"/>
      <c r="E40" s="108"/>
      <c r="F40" s="108"/>
      <c r="G40" s="81">
        <f>SUM(G37:G39)</f>
        <v>53.58</v>
      </c>
      <c r="H40" s="74"/>
    </row>
    <row r="41" spans="1:9" ht="12.8" customHeight="1" x14ac:dyDescent="0.2">
      <c r="B41" s="82"/>
      <c r="C41" s="83" t="s">
        <v>0</v>
      </c>
      <c r="D41" s="84">
        <v>25</v>
      </c>
      <c r="E41" s="105" t="s">
        <v>29</v>
      </c>
      <c r="F41" s="106"/>
      <c r="G41" s="81">
        <f>ROUND(G40*D41/100,2)</f>
        <v>13.4</v>
      </c>
      <c r="H41" s="74"/>
    </row>
    <row r="42" spans="1:9" ht="12.8" customHeight="1" x14ac:dyDescent="0.2">
      <c r="B42" s="107" t="s">
        <v>20</v>
      </c>
      <c r="C42" s="108"/>
      <c r="D42" s="108"/>
      <c r="E42" s="108"/>
      <c r="F42" s="108"/>
      <c r="G42" s="81">
        <f>SUM(G40:G41)</f>
        <v>66.98</v>
      </c>
      <c r="H42" s="74"/>
    </row>
    <row r="43" spans="1:9" ht="12.8" customHeight="1" x14ac:dyDescent="0.2">
      <c r="B43" s="85"/>
      <c r="C43" s="86"/>
      <c r="D43" s="86"/>
      <c r="E43" s="86"/>
      <c r="F43" s="86"/>
      <c r="G43" s="87"/>
      <c r="H43" s="74"/>
      <c r="I43" s="74"/>
    </row>
    <row r="44" spans="1:9" ht="25.45" customHeight="1" x14ac:dyDescent="0.2">
      <c r="B44" s="63" t="s">
        <v>47</v>
      </c>
      <c r="C44" s="109" t="s">
        <v>41</v>
      </c>
      <c r="D44" s="110"/>
      <c r="E44" s="110"/>
      <c r="F44" s="110"/>
      <c r="G44" s="64" t="s">
        <v>120</v>
      </c>
    </row>
    <row r="45" spans="1:9" ht="23.2" customHeight="1" x14ac:dyDescent="0.2">
      <c r="B45" s="65" t="s">
        <v>37</v>
      </c>
      <c r="C45" s="111" t="s">
        <v>32</v>
      </c>
      <c r="D45" s="112"/>
      <c r="E45" s="112"/>
      <c r="F45" s="113"/>
      <c r="G45" s="66" t="s">
        <v>21</v>
      </c>
    </row>
    <row r="46" spans="1:9" s="67" customFormat="1" ht="23.2" customHeight="1" x14ac:dyDescent="0.2">
      <c r="B46" s="89" t="s">
        <v>118</v>
      </c>
      <c r="C46" s="114" t="s">
        <v>119</v>
      </c>
      <c r="D46" s="115"/>
      <c r="E46" s="115"/>
      <c r="F46" s="116"/>
      <c r="G46" s="68" t="s">
        <v>3</v>
      </c>
    </row>
    <row r="47" spans="1:9" ht="12.8" customHeight="1" x14ac:dyDescent="0.2">
      <c r="B47" s="69"/>
      <c r="C47" s="70"/>
      <c r="D47" s="70"/>
      <c r="E47" s="70"/>
      <c r="F47" s="70"/>
      <c r="G47" s="71"/>
    </row>
    <row r="48" spans="1:9" ht="27.1" customHeight="1" x14ac:dyDescent="0.2">
      <c r="A48" s="72"/>
      <c r="B48" s="73" t="s">
        <v>7</v>
      </c>
      <c r="C48" s="73" t="s">
        <v>24</v>
      </c>
      <c r="D48" s="73" t="s">
        <v>18</v>
      </c>
      <c r="E48" s="73" t="s">
        <v>22</v>
      </c>
      <c r="F48" s="73" t="s">
        <v>30</v>
      </c>
      <c r="G48" s="73" t="s">
        <v>19</v>
      </c>
      <c r="H48" s="74"/>
    </row>
    <row r="49" spans="1:9" s="75" customFormat="1" x14ac:dyDescent="0.2">
      <c r="B49" s="76"/>
      <c r="C49" s="77" t="s">
        <v>123</v>
      </c>
      <c r="D49" s="76"/>
      <c r="E49" s="76"/>
      <c r="F49" s="79"/>
      <c r="G49" s="79"/>
      <c r="H49" s="74"/>
      <c r="I49" s="74"/>
    </row>
    <row r="50" spans="1:9" s="75" customFormat="1" x14ac:dyDescent="0.2">
      <c r="B50" s="76" t="s">
        <v>121</v>
      </c>
      <c r="C50" s="77" t="s">
        <v>124</v>
      </c>
      <c r="D50" s="76" t="s">
        <v>3</v>
      </c>
      <c r="E50" s="92">
        <v>1.05</v>
      </c>
      <c r="F50" s="79">
        <v>34</v>
      </c>
      <c r="G50" s="79">
        <f t="shared" ref="G50:G51" si="1">ROUND(PRODUCT(E50:F50),2)</f>
        <v>35.700000000000003</v>
      </c>
      <c r="H50" s="74"/>
    </row>
    <row r="51" spans="1:9" s="75" customFormat="1" x14ac:dyDescent="0.2">
      <c r="B51" s="76" t="s">
        <v>121</v>
      </c>
      <c r="C51" s="77" t="s">
        <v>124</v>
      </c>
      <c r="D51" s="76" t="s">
        <v>3</v>
      </c>
      <c r="E51" s="92">
        <v>5.2999999999999999E-2</v>
      </c>
      <c r="F51" s="79">
        <v>34</v>
      </c>
      <c r="G51" s="79">
        <f t="shared" si="1"/>
        <v>1.8</v>
      </c>
      <c r="H51" s="74"/>
    </row>
    <row r="52" spans="1:9" s="75" customFormat="1" ht="33.4" x14ac:dyDescent="0.2">
      <c r="B52" s="76"/>
      <c r="C52" s="77" t="s">
        <v>125</v>
      </c>
      <c r="D52" s="76"/>
      <c r="E52" s="92"/>
      <c r="F52" s="79"/>
      <c r="G52" s="79"/>
      <c r="H52" s="74"/>
    </row>
    <row r="53" spans="1:9" s="75" customFormat="1" x14ac:dyDescent="0.2">
      <c r="B53" s="76"/>
      <c r="C53" s="77" t="s">
        <v>126</v>
      </c>
      <c r="D53" s="76"/>
      <c r="E53" s="92"/>
      <c r="F53" s="79"/>
      <c r="G53" s="79">
        <f>SUM(G50:G51)</f>
        <v>37.5</v>
      </c>
      <c r="H53" s="74"/>
    </row>
    <row r="54" spans="1:9" s="75" customFormat="1" x14ac:dyDescent="0.2">
      <c r="B54" s="76"/>
      <c r="C54" s="77" t="s">
        <v>127</v>
      </c>
      <c r="D54" s="76"/>
      <c r="E54" s="92"/>
      <c r="F54" s="79"/>
      <c r="G54" s="79"/>
      <c r="H54" s="74"/>
    </row>
    <row r="55" spans="1:9" s="75" customFormat="1" ht="22.3" x14ac:dyDescent="0.2">
      <c r="B55" s="76"/>
      <c r="C55" s="77" t="s">
        <v>128</v>
      </c>
      <c r="D55" s="76"/>
      <c r="E55" s="92"/>
      <c r="F55" s="79"/>
      <c r="G55" s="79"/>
      <c r="H55" s="74"/>
    </row>
    <row r="56" spans="1:9" s="75" customFormat="1" x14ac:dyDescent="0.2">
      <c r="B56" s="76" t="s">
        <v>16</v>
      </c>
      <c r="C56" s="77" t="s">
        <v>33</v>
      </c>
      <c r="D56" s="76" t="s">
        <v>5</v>
      </c>
      <c r="E56" s="92">
        <v>0.55000000000000004</v>
      </c>
      <c r="F56" s="79">
        <v>34.5</v>
      </c>
      <c r="G56" s="79">
        <f t="shared" ref="G56:G58" si="2">ROUND(PRODUCT(E56:F56),2)</f>
        <v>18.98</v>
      </c>
      <c r="H56" s="74"/>
    </row>
    <row r="57" spans="1:9" s="75" customFormat="1" x14ac:dyDescent="0.2">
      <c r="B57" s="76" t="s">
        <v>122</v>
      </c>
      <c r="C57" s="77" t="s">
        <v>129</v>
      </c>
      <c r="D57" s="76" t="s">
        <v>5</v>
      </c>
      <c r="E57" s="92">
        <v>0.55000000000000004</v>
      </c>
      <c r="F57" s="79">
        <v>25.5</v>
      </c>
      <c r="G57" s="79">
        <f t="shared" si="2"/>
        <v>14.03</v>
      </c>
      <c r="H57" s="74"/>
    </row>
    <row r="58" spans="1:9" s="75" customFormat="1" x14ac:dyDescent="0.2">
      <c r="B58" s="76" t="s">
        <v>15</v>
      </c>
      <c r="C58" s="77" t="s">
        <v>36</v>
      </c>
      <c r="D58" s="76" t="s">
        <v>5</v>
      </c>
      <c r="E58" s="92">
        <v>0.1</v>
      </c>
      <c r="F58" s="79">
        <v>25</v>
      </c>
      <c r="G58" s="79">
        <f t="shared" si="2"/>
        <v>2.5</v>
      </c>
      <c r="H58" s="74"/>
    </row>
    <row r="59" spans="1:9" s="75" customFormat="1" x14ac:dyDescent="0.2">
      <c r="B59" s="76"/>
      <c r="C59" s="77" t="s">
        <v>130</v>
      </c>
      <c r="D59" s="76"/>
      <c r="E59" s="76"/>
      <c r="F59" s="79"/>
      <c r="G59" s="79">
        <f>SUM(G56:G58)</f>
        <v>35.51</v>
      </c>
      <c r="H59" s="74"/>
    </row>
    <row r="60" spans="1:9" ht="12.8" customHeight="1" x14ac:dyDescent="0.2">
      <c r="A60" s="72"/>
      <c r="B60" s="107" t="s">
        <v>31</v>
      </c>
      <c r="C60" s="108"/>
      <c r="D60" s="108"/>
      <c r="E60" s="108"/>
      <c r="F60" s="108"/>
      <c r="G60" s="81">
        <f>SUM(G53,G59)</f>
        <v>73.009999999999991</v>
      </c>
      <c r="H60" s="74"/>
      <c r="I60" s="74"/>
    </row>
    <row r="61" spans="1:9" ht="12.8" customHeight="1" x14ac:dyDescent="0.2">
      <c r="B61" s="82"/>
      <c r="C61" s="83" t="s">
        <v>0</v>
      </c>
      <c r="D61" s="84">
        <v>25</v>
      </c>
      <c r="E61" s="105" t="s">
        <v>29</v>
      </c>
      <c r="F61" s="106"/>
      <c r="G61" s="81">
        <f>ROUND(G60*D61/100,2)</f>
        <v>18.25</v>
      </c>
      <c r="H61" s="74"/>
      <c r="I61" s="74"/>
    </row>
    <row r="62" spans="1:9" ht="12.8" customHeight="1" x14ac:dyDescent="0.2">
      <c r="B62" s="107" t="s">
        <v>20</v>
      </c>
      <c r="C62" s="108"/>
      <c r="D62" s="108"/>
      <c r="E62" s="108"/>
      <c r="F62" s="108"/>
      <c r="G62" s="81">
        <f>SUM(G60:G61)</f>
        <v>91.259999999999991</v>
      </c>
      <c r="H62" s="74"/>
      <c r="I62" s="74"/>
    </row>
    <row r="63" spans="1:9" ht="12.8" customHeight="1" x14ac:dyDescent="0.2">
      <c r="B63" s="85"/>
      <c r="C63" s="86"/>
      <c r="D63" s="86"/>
      <c r="E63" s="86"/>
      <c r="F63" s="86"/>
      <c r="G63" s="87"/>
      <c r="H63" s="74"/>
    </row>
    <row r="64" spans="1:9" ht="25.45" customHeight="1" x14ac:dyDescent="0.2">
      <c r="B64" s="63" t="s">
        <v>48</v>
      </c>
      <c r="C64" s="109" t="s">
        <v>41</v>
      </c>
      <c r="D64" s="110"/>
      <c r="E64" s="110"/>
      <c r="F64" s="110"/>
      <c r="G64" s="64" t="s">
        <v>120</v>
      </c>
    </row>
    <row r="65" spans="1:9" ht="23.2" customHeight="1" x14ac:dyDescent="0.2">
      <c r="B65" s="65" t="s">
        <v>37</v>
      </c>
      <c r="C65" s="111" t="s">
        <v>32</v>
      </c>
      <c r="D65" s="112"/>
      <c r="E65" s="112"/>
      <c r="F65" s="113"/>
      <c r="G65" s="66" t="s">
        <v>21</v>
      </c>
    </row>
    <row r="66" spans="1:9" s="67" customFormat="1" ht="23.2" customHeight="1" x14ac:dyDescent="0.2">
      <c r="B66" s="89" t="s">
        <v>103</v>
      </c>
      <c r="C66" s="114" t="s">
        <v>102</v>
      </c>
      <c r="D66" s="115"/>
      <c r="E66" s="115"/>
      <c r="F66" s="116"/>
      <c r="G66" s="68" t="s">
        <v>3</v>
      </c>
    </row>
    <row r="67" spans="1:9" ht="12.8" customHeight="1" x14ac:dyDescent="0.2">
      <c r="B67" s="69"/>
      <c r="C67" s="70"/>
      <c r="D67" s="70"/>
      <c r="E67" s="70"/>
      <c r="F67" s="70"/>
      <c r="G67" s="71"/>
    </row>
    <row r="68" spans="1:9" ht="27.1" customHeight="1" x14ac:dyDescent="0.2">
      <c r="A68" s="72"/>
      <c r="B68" s="73" t="s">
        <v>7</v>
      </c>
      <c r="C68" s="73" t="s">
        <v>24</v>
      </c>
      <c r="D68" s="73" t="s">
        <v>18</v>
      </c>
      <c r="E68" s="73" t="s">
        <v>22</v>
      </c>
      <c r="F68" s="73" t="s">
        <v>30</v>
      </c>
      <c r="G68" s="73" t="s">
        <v>19</v>
      </c>
      <c r="H68" s="74"/>
    </row>
    <row r="69" spans="1:9" s="75" customFormat="1" x14ac:dyDescent="0.2">
      <c r="B69" s="76"/>
      <c r="C69" s="77" t="s">
        <v>25</v>
      </c>
      <c r="D69" s="76"/>
      <c r="E69" s="78"/>
      <c r="F69" s="79"/>
      <c r="G69" s="79"/>
      <c r="H69" s="74"/>
      <c r="I69" s="74"/>
    </row>
    <row r="70" spans="1:9" s="75" customFormat="1" x14ac:dyDescent="0.2">
      <c r="B70" s="76" t="s">
        <v>104</v>
      </c>
      <c r="C70" s="77" t="s">
        <v>105</v>
      </c>
      <c r="D70" s="76" t="s">
        <v>5</v>
      </c>
      <c r="E70" s="78">
        <v>0.15</v>
      </c>
      <c r="F70" s="79">
        <v>25.5</v>
      </c>
      <c r="G70" s="79">
        <f t="shared" ref="G70" si="3">ROUND(PRODUCT(E70:F70),2)</f>
        <v>3.83</v>
      </c>
      <c r="H70" s="74"/>
    </row>
    <row r="71" spans="1:9" s="75" customFormat="1" ht="22.3" x14ac:dyDescent="0.2">
      <c r="B71" s="76"/>
      <c r="C71" s="77" t="s">
        <v>42</v>
      </c>
      <c r="D71" s="76"/>
      <c r="E71" s="78"/>
      <c r="F71" s="79"/>
      <c r="G71" s="79"/>
      <c r="H71" s="74"/>
    </row>
    <row r="72" spans="1:9" s="75" customFormat="1" x14ac:dyDescent="0.2">
      <c r="B72" s="76" t="s">
        <v>100</v>
      </c>
      <c r="C72" s="77" t="s">
        <v>131</v>
      </c>
      <c r="D72" s="76" t="s">
        <v>3</v>
      </c>
      <c r="E72" s="78">
        <v>1.05</v>
      </c>
      <c r="F72" s="79">
        <f>Proforma!F12</f>
        <v>40</v>
      </c>
      <c r="G72" s="79">
        <f t="shared" ref="G72" si="4">ROUND(PRODUCT(E72:F72),2)</f>
        <v>42</v>
      </c>
      <c r="H72" s="74"/>
    </row>
    <row r="73" spans="1:9" s="75" customFormat="1" x14ac:dyDescent="0.2">
      <c r="B73" s="76"/>
      <c r="C73" s="77" t="s">
        <v>13</v>
      </c>
      <c r="D73" s="76"/>
      <c r="E73" s="78"/>
      <c r="F73" s="79"/>
      <c r="G73" s="79"/>
      <c r="H73" s="74"/>
    </row>
    <row r="74" spans="1:9" s="75" customFormat="1" x14ac:dyDescent="0.2">
      <c r="B74" s="76"/>
      <c r="C74" s="77" t="s">
        <v>106</v>
      </c>
      <c r="D74" s="76"/>
      <c r="E74" s="78"/>
      <c r="F74" s="79"/>
      <c r="G74" s="79"/>
      <c r="H74" s="74"/>
    </row>
    <row r="75" spans="1:9" s="75" customFormat="1" ht="22.3" x14ac:dyDescent="0.2">
      <c r="B75" s="76"/>
      <c r="C75" s="77" t="s">
        <v>42</v>
      </c>
      <c r="D75" s="76"/>
      <c r="E75" s="78"/>
      <c r="F75" s="79"/>
      <c r="G75" s="79"/>
      <c r="H75" s="74"/>
    </row>
    <row r="76" spans="1:9" ht="12.8" customHeight="1" x14ac:dyDescent="0.2">
      <c r="A76" s="72"/>
      <c r="B76" s="107" t="s">
        <v>31</v>
      </c>
      <c r="C76" s="108"/>
      <c r="D76" s="108"/>
      <c r="E76" s="108"/>
      <c r="F76" s="108"/>
      <c r="G76" s="81">
        <f>SUM(G69:G75)</f>
        <v>45.83</v>
      </c>
      <c r="H76" s="74"/>
      <c r="I76" s="74"/>
    </row>
    <row r="77" spans="1:9" ht="12.8" customHeight="1" x14ac:dyDescent="0.2">
      <c r="B77" s="82"/>
      <c r="C77" s="83" t="s">
        <v>0</v>
      </c>
      <c r="D77" s="84">
        <v>25</v>
      </c>
      <c r="E77" s="105" t="s">
        <v>29</v>
      </c>
      <c r="F77" s="106"/>
      <c r="G77" s="81">
        <f>ROUND(G76*D77/100,2)</f>
        <v>11.46</v>
      </c>
      <c r="H77" s="74"/>
      <c r="I77" s="74"/>
    </row>
    <row r="78" spans="1:9" ht="12.8" customHeight="1" x14ac:dyDescent="0.2">
      <c r="B78" s="107" t="s">
        <v>20</v>
      </c>
      <c r="C78" s="108"/>
      <c r="D78" s="108"/>
      <c r="E78" s="108"/>
      <c r="F78" s="108"/>
      <c r="G78" s="81">
        <f>SUM(G76:G77)</f>
        <v>57.29</v>
      </c>
      <c r="H78" s="74"/>
      <c r="I78" s="74"/>
    </row>
    <row r="79" spans="1:9" ht="12.8" customHeight="1" x14ac:dyDescent="0.2">
      <c r="B79" s="88"/>
      <c r="C79" s="86"/>
      <c r="D79" s="86"/>
      <c r="E79" s="86"/>
      <c r="F79" s="86"/>
      <c r="G79" s="87"/>
      <c r="H79" s="74"/>
    </row>
    <row r="80" spans="1:9" ht="25.45" customHeight="1" x14ac:dyDescent="0.2">
      <c r="B80" s="63" t="s">
        <v>49</v>
      </c>
      <c r="C80" s="109" t="s">
        <v>41</v>
      </c>
      <c r="D80" s="110"/>
      <c r="E80" s="110"/>
      <c r="F80" s="110"/>
      <c r="G80" s="64" t="s">
        <v>120</v>
      </c>
    </row>
    <row r="81" spans="1:9" ht="23.2" customHeight="1" x14ac:dyDescent="0.2">
      <c r="B81" s="65" t="s">
        <v>37</v>
      </c>
      <c r="C81" s="111" t="s">
        <v>32</v>
      </c>
      <c r="D81" s="112"/>
      <c r="E81" s="112"/>
      <c r="F81" s="113"/>
      <c r="G81" s="66" t="s">
        <v>21</v>
      </c>
    </row>
    <row r="82" spans="1:9" s="67" customFormat="1" ht="23.2" customHeight="1" x14ac:dyDescent="0.2">
      <c r="B82" s="89" t="s">
        <v>44</v>
      </c>
      <c r="C82" s="114" t="s">
        <v>116</v>
      </c>
      <c r="D82" s="115"/>
      <c r="E82" s="115"/>
      <c r="F82" s="116"/>
      <c r="G82" s="68" t="s">
        <v>2</v>
      </c>
    </row>
    <row r="83" spans="1:9" ht="12.8" customHeight="1" x14ac:dyDescent="0.2">
      <c r="B83" s="69"/>
      <c r="C83" s="70"/>
      <c r="D83" s="70"/>
      <c r="E83" s="70"/>
      <c r="F83" s="70"/>
      <c r="G83" s="71"/>
    </row>
    <row r="84" spans="1:9" ht="23.75" x14ac:dyDescent="0.2">
      <c r="A84" s="72"/>
      <c r="B84" s="73" t="s">
        <v>66</v>
      </c>
      <c r="C84" s="73" t="s">
        <v>67</v>
      </c>
      <c r="D84" s="73" t="s">
        <v>18</v>
      </c>
      <c r="E84" s="73" t="s">
        <v>22</v>
      </c>
      <c r="F84" s="73" t="s">
        <v>30</v>
      </c>
      <c r="G84" s="73" t="s">
        <v>19</v>
      </c>
      <c r="H84" s="74"/>
      <c r="I84" s="74"/>
    </row>
    <row r="85" spans="1:9" s="75" customFormat="1" x14ac:dyDescent="0.2">
      <c r="B85" s="76" t="s">
        <v>17</v>
      </c>
      <c r="C85" s="77" t="s">
        <v>26</v>
      </c>
      <c r="D85" s="76" t="s">
        <v>2</v>
      </c>
      <c r="E85" s="80">
        <v>1.05</v>
      </c>
      <c r="F85" s="79">
        <v>40.299999999999997</v>
      </c>
      <c r="G85" s="79">
        <f t="shared" ref="G85" si="5">ROUND(PRODUCT(E85:F85),2)</f>
        <v>42.32</v>
      </c>
      <c r="H85" s="74"/>
      <c r="I85" s="74"/>
    </row>
    <row r="86" spans="1:9" s="75" customFormat="1" x14ac:dyDescent="0.2">
      <c r="B86" s="76"/>
      <c r="C86" s="77" t="s">
        <v>27</v>
      </c>
      <c r="D86" s="76"/>
      <c r="E86" s="80"/>
      <c r="F86" s="79"/>
      <c r="G86" s="79"/>
      <c r="H86" s="74"/>
    </row>
    <row r="87" spans="1:9" s="75" customFormat="1" x14ac:dyDescent="0.2">
      <c r="B87" s="76" t="s">
        <v>17</v>
      </c>
      <c r="C87" s="77" t="s">
        <v>26</v>
      </c>
      <c r="D87" s="76" t="s">
        <v>2</v>
      </c>
      <c r="E87" s="80">
        <v>5.2999999999999999E-2</v>
      </c>
      <c r="F87" s="79">
        <v>40.299999999999997</v>
      </c>
      <c r="G87" s="79">
        <f t="shared" ref="G87" si="6">ROUND(PRODUCT(E87:F87),2)</f>
        <v>2.14</v>
      </c>
      <c r="H87" s="74"/>
    </row>
    <row r="88" spans="1:9" s="75" customFormat="1" ht="22.3" x14ac:dyDescent="0.2">
      <c r="B88" s="76"/>
      <c r="C88" s="77" t="s">
        <v>43</v>
      </c>
      <c r="D88" s="76"/>
      <c r="E88" s="80"/>
      <c r="F88" s="79"/>
      <c r="G88" s="79"/>
      <c r="H88" s="74"/>
    </row>
    <row r="89" spans="1:9" s="75" customFormat="1" x14ac:dyDescent="0.2">
      <c r="B89" s="76"/>
      <c r="C89" s="77" t="s">
        <v>23</v>
      </c>
      <c r="D89" s="76"/>
      <c r="E89" s="80"/>
      <c r="F89" s="79"/>
      <c r="G89" s="79"/>
      <c r="H89" s="74"/>
    </row>
    <row r="90" spans="1:9" s="75" customFormat="1" x14ac:dyDescent="0.2">
      <c r="B90" s="76" t="s">
        <v>16</v>
      </c>
      <c r="C90" s="77" t="s">
        <v>33</v>
      </c>
      <c r="D90" s="76" t="s">
        <v>5</v>
      </c>
      <c r="E90" s="80">
        <v>0.3</v>
      </c>
      <c r="F90" s="79">
        <v>34.5</v>
      </c>
      <c r="G90" s="79">
        <f t="shared" ref="G90:G91" si="7">ROUND(PRODUCT(E90:F90),2)</f>
        <v>10.35</v>
      </c>
      <c r="H90" s="74"/>
    </row>
    <row r="91" spans="1:9" s="75" customFormat="1" x14ac:dyDescent="0.2">
      <c r="B91" s="76" t="s">
        <v>14</v>
      </c>
      <c r="C91" s="77" t="s">
        <v>40</v>
      </c>
      <c r="D91" s="76" t="s">
        <v>5</v>
      </c>
      <c r="E91" s="80">
        <v>0.3</v>
      </c>
      <c r="F91" s="79">
        <v>25.5</v>
      </c>
      <c r="G91" s="79">
        <f t="shared" si="7"/>
        <v>7.65</v>
      </c>
      <c r="H91" s="74"/>
    </row>
    <row r="92" spans="1:9" s="75" customFormat="1" ht="22.3" x14ac:dyDescent="0.2">
      <c r="B92" s="76"/>
      <c r="C92" s="77" t="s">
        <v>42</v>
      </c>
      <c r="D92" s="76"/>
      <c r="E92" s="78"/>
      <c r="F92" s="79"/>
      <c r="G92" s="79"/>
      <c r="H92" s="74"/>
    </row>
    <row r="93" spans="1:9" s="75" customFormat="1" x14ac:dyDescent="0.2">
      <c r="B93" s="76"/>
      <c r="C93" s="77" t="s">
        <v>117</v>
      </c>
      <c r="D93" s="76"/>
      <c r="E93" s="78"/>
      <c r="F93" s="79"/>
      <c r="G93" s="79"/>
      <c r="H93" s="74"/>
    </row>
    <row r="94" spans="1:9" ht="12.8" customHeight="1" x14ac:dyDescent="0.2">
      <c r="A94" s="72"/>
      <c r="B94" s="107" t="s">
        <v>31</v>
      </c>
      <c r="C94" s="108"/>
      <c r="D94" s="108"/>
      <c r="E94" s="108"/>
      <c r="F94" s="108"/>
      <c r="G94" s="81">
        <f>SUM(G85:G93)</f>
        <v>62.46</v>
      </c>
      <c r="H94" s="74"/>
      <c r="I94" s="74"/>
    </row>
    <row r="95" spans="1:9" ht="12.8" customHeight="1" x14ac:dyDescent="0.2">
      <c r="B95" s="82"/>
      <c r="C95" s="83" t="s">
        <v>0</v>
      </c>
      <c r="D95" s="84">
        <v>25</v>
      </c>
      <c r="E95" s="105" t="s">
        <v>29</v>
      </c>
      <c r="F95" s="106"/>
      <c r="G95" s="81">
        <f>ROUND(G94*D95/100,2)</f>
        <v>15.62</v>
      </c>
      <c r="H95" s="74"/>
      <c r="I95" s="74"/>
    </row>
    <row r="96" spans="1:9" ht="12.8" customHeight="1" x14ac:dyDescent="0.2">
      <c r="B96" s="107" t="s">
        <v>20</v>
      </c>
      <c r="C96" s="108"/>
      <c r="D96" s="108"/>
      <c r="E96" s="108"/>
      <c r="F96" s="108"/>
      <c r="G96" s="81">
        <f>SUM(G94:G95)</f>
        <v>78.08</v>
      </c>
      <c r="H96" s="74"/>
      <c r="I96" s="74"/>
    </row>
    <row r="97" spans="1:9" ht="12.8" customHeight="1" x14ac:dyDescent="0.2">
      <c r="B97" s="85"/>
      <c r="C97" s="86"/>
      <c r="D97" s="86"/>
      <c r="E97" s="86"/>
      <c r="F97" s="86"/>
      <c r="G97" s="87"/>
      <c r="H97" s="74"/>
    </row>
    <row r="98" spans="1:9" ht="25.45" customHeight="1" x14ac:dyDescent="0.2">
      <c r="B98" s="63" t="s">
        <v>50</v>
      </c>
      <c r="C98" s="109" t="s">
        <v>41</v>
      </c>
      <c r="D98" s="110"/>
      <c r="E98" s="110"/>
      <c r="F98" s="110"/>
      <c r="G98" s="64" t="s">
        <v>120</v>
      </c>
    </row>
    <row r="99" spans="1:9" ht="23.2" customHeight="1" x14ac:dyDescent="0.2">
      <c r="B99" s="65" t="s">
        <v>37</v>
      </c>
      <c r="C99" s="111" t="s">
        <v>32</v>
      </c>
      <c r="D99" s="112"/>
      <c r="E99" s="112"/>
      <c r="F99" s="113"/>
      <c r="G99" s="66" t="s">
        <v>21</v>
      </c>
    </row>
    <row r="100" spans="1:9" s="67" customFormat="1" ht="23.2" customHeight="1" x14ac:dyDescent="0.2">
      <c r="B100" s="89" t="s">
        <v>8</v>
      </c>
      <c r="C100" s="114" t="s">
        <v>45</v>
      </c>
      <c r="D100" s="115"/>
      <c r="E100" s="115"/>
      <c r="F100" s="116"/>
      <c r="G100" s="68" t="s">
        <v>4</v>
      </c>
    </row>
    <row r="101" spans="1:9" ht="12.8" customHeight="1" x14ac:dyDescent="0.2">
      <c r="B101" s="69"/>
      <c r="C101" s="70"/>
      <c r="D101" s="70"/>
      <c r="E101" s="70"/>
      <c r="F101" s="70"/>
      <c r="G101" s="71"/>
    </row>
    <row r="102" spans="1:9" ht="23.75" x14ac:dyDescent="0.2">
      <c r="A102" s="72"/>
      <c r="B102" s="73" t="s">
        <v>66</v>
      </c>
      <c r="C102" s="73" t="s">
        <v>67</v>
      </c>
      <c r="D102" s="73" t="s">
        <v>18</v>
      </c>
      <c r="E102" s="73" t="s">
        <v>22</v>
      </c>
      <c r="F102" s="73" t="s">
        <v>30</v>
      </c>
      <c r="G102" s="73" t="s">
        <v>19</v>
      </c>
      <c r="H102" s="74"/>
      <c r="I102" s="74"/>
    </row>
    <row r="103" spans="1:9" s="75" customFormat="1" x14ac:dyDescent="0.2">
      <c r="B103" s="76" t="s">
        <v>98</v>
      </c>
      <c r="C103" s="77" t="s">
        <v>132</v>
      </c>
      <c r="D103" s="76" t="s">
        <v>4</v>
      </c>
      <c r="E103" s="78">
        <v>1</v>
      </c>
      <c r="F103" s="79">
        <f>Proforma!F11</f>
        <v>1755</v>
      </c>
      <c r="G103" s="79">
        <f t="shared" ref="G103" si="8">ROUND(PRODUCT(E103:F103),2)</f>
        <v>1755</v>
      </c>
      <c r="H103" s="74"/>
      <c r="I103" s="74"/>
    </row>
    <row r="104" spans="1:9" ht="12.8" customHeight="1" x14ac:dyDescent="0.2">
      <c r="A104" s="72"/>
      <c r="B104" s="107" t="s">
        <v>31</v>
      </c>
      <c r="C104" s="108"/>
      <c r="D104" s="108"/>
      <c r="E104" s="108"/>
      <c r="F104" s="108"/>
      <c r="G104" s="81">
        <f>SUM(G103:G103)</f>
        <v>1755</v>
      </c>
      <c r="H104" s="74"/>
      <c r="I104" s="74"/>
    </row>
    <row r="105" spans="1:9" ht="12.8" customHeight="1" x14ac:dyDescent="0.2">
      <c r="B105" s="82"/>
      <c r="C105" s="83" t="s">
        <v>0</v>
      </c>
      <c r="D105" s="84">
        <v>25</v>
      </c>
      <c r="E105" s="105" t="s">
        <v>29</v>
      </c>
      <c r="F105" s="106"/>
      <c r="G105" s="81">
        <f>ROUND(G104*D105/100,2)</f>
        <v>438.75</v>
      </c>
      <c r="H105" s="74"/>
      <c r="I105" s="74"/>
    </row>
    <row r="106" spans="1:9" ht="12.8" customHeight="1" x14ac:dyDescent="0.2">
      <c r="B106" s="107" t="s">
        <v>20</v>
      </c>
      <c r="C106" s="108"/>
      <c r="D106" s="108"/>
      <c r="E106" s="108"/>
      <c r="F106" s="108"/>
      <c r="G106" s="81">
        <f>SUM(G104:G105)</f>
        <v>2193.75</v>
      </c>
      <c r="H106" s="74"/>
      <c r="I106" s="74"/>
    </row>
    <row r="107" spans="1:9" ht="12.8" customHeight="1" x14ac:dyDescent="0.2">
      <c r="B107" s="88"/>
      <c r="C107" s="86"/>
      <c r="D107" s="86"/>
      <c r="E107" s="86"/>
      <c r="F107" s="86"/>
      <c r="G107" s="87"/>
      <c r="H107" s="74"/>
    </row>
    <row r="108" spans="1:9" ht="25.45" customHeight="1" x14ac:dyDescent="0.2">
      <c r="B108" s="63" t="s">
        <v>51</v>
      </c>
      <c r="C108" s="109" t="s">
        <v>41</v>
      </c>
      <c r="D108" s="110"/>
      <c r="E108" s="110"/>
      <c r="F108" s="110"/>
      <c r="G108" s="64" t="s">
        <v>120</v>
      </c>
    </row>
    <row r="109" spans="1:9" ht="23.2" customHeight="1" x14ac:dyDescent="0.2">
      <c r="B109" s="65" t="s">
        <v>37</v>
      </c>
      <c r="C109" s="111" t="s">
        <v>32</v>
      </c>
      <c r="D109" s="112"/>
      <c r="E109" s="112"/>
      <c r="F109" s="113"/>
      <c r="G109" s="66" t="s">
        <v>21</v>
      </c>
    </row>
    <row r="110" spans="1:9" s="67" customFormat="1" ht="23.2" customHeight="1" x14ac:dyDescent="0.2">
      <c r="B110" s="89" t="s">
        <v>9</v>
      </c>
      <c r="C110" s="114" t="s">
        <v>90</v>
      </c>
      <c r="D110" s="115"/>
      <c r="E110" s="115"/>
      <c r="F110" s="116"/>
      <c r="G110" s="68" t="s">
        <v>3</v>
      </c>
    </row>
    <row r="111" spans="1:9" ht="12.8" customHeight="1" x14ac:dyDescent="0.2">
      <c r="B111" s="69"/>
      <c r="C111" s="70"/>
      <c r="D111" s="70"/>
      <c r="E111" s="70"/>
      <c r="F111" s="70"/>
      <c r="G111" s="71"/>
    </row>
    <row r="112" spans="1:9" ht="23.75" x14ac:dyDescent="0.2">
      <c r="A112" s="72"/>
      <c r="B112" s="73" t="s">
        <v>66</v>
      </c>
      <c r="C112" s="73" t="s">
        <v>67</v>
      </c>
      <c r="D112" s="73" t="s">
        <v>18</v>
      </c>
      <c r="E112" s="73" t="s">
        <v>22</v>
      </c>
      <c r="F112" s="73" t="s">
        <v>30</v>
      </c>
      <c r="G112" s="73" t="s">
        <v>19</v>
      </c>
      <c r="H112" s="74"/>
      <c r="I112" s="74"/>
    </row>
    <row r="113" spans="1:9" s="75" customFormat="1" x14ac:dyDescent="0.2">
      <c r="B113" s="76"/>
      <c r="C113" s="77" t="s">
        <v>11</v>
      </c>
      <c r="D113" s="76"/>
      <c r="E113" s="78"/>
      <c r="F113" s="79"/>
      <c r="G113" s="79"/>
      <c r="H113" s="74"/>
      <c r="I113" s="74"/>
    </row>
    <row r="114" spans="1:9" s="75" customFormat="1" x14ac:dyDescent="0.2">
      <c r="B114" s="76"/>
      <c r="C114" s="77" t="s">
        <v>91</v>
      </c>
      <c r="D114" s="76"/>
      <c r="E114" s="78"/>
      <c r="F114" s="79"/>
      <c r="G114" s="79"/>
      <c r="H114" s="74"/>
    </row>
    <row r="115" spans="1:9" s="75" customFormat="1" ht="22.3" x14ac:dyDescent="0.2">
      <c r="B115" s="76" t="s">
        <v>92</v>
      </c>
      <c r="C115" s="77" t="s">
        <v>93</v>
      </c>
      <c r="D115" s="76" t="s">
        <v>3</v>
      </c>
      <c r="E115" s="91">
        <v>0.625</v>
      </c>
      <c r="F115" s="79">
        <v>52.63</v>
      </c>
      <c r="G115" s="79">
        <f>ROUND(PRODUCT(E115:F115),2)</f>
        <v>32.89</v>
      </c>
      <c r="H115" s="74"/>
    </row>
    <row r="116" spans="1:9" s="75" customFormat="1" x14ac:dyDescent="0.2">
      <c r="B116" s="76"/>
      <c r="C116" s="77" t="s">
        <v>94</v>
      </c>
      <c r="D116" s="76"/>
      <c r="E116" s="91"/>
      <c r="F116" s="79"/>
      <c r="G116" s="79"/>
      <c r="H116" s="74"/>
    </row>
    <row r="117" spans="1:9" s="75" customFormat="1" x14ac:dyDescent="0.2">
      <c r="B117" s="76" t="s">
        <v>95</v>
      </c>
      <c r="C117" s="77" t="s">
        <v>96</v>
      </c>
      <c r="D117" s="76" t="s">
        <v>1</v>
      </c>
      <c r="E117" s="91">
        <v>10</v>
      </c>
      <c r="F117" s="79">
        <v>0.26</v>
      </c>
      <c r="G117" s="79">
        <f>ROUND(PRODUCT(E117:F117),2)</f>
        <v>2.6</v>
      </c>
      <c r="H117" s="74"/>
    </row>
    <row r="118" spans="1:9" s="75" customFormat="1" x14ac:dyDescent="0.2">
      <c r="B118" s="76"/>
      <c r="C118" s="77" t="s">
        <v>23</v>
      </c>
      <c r="D118" s="76"/>
      <c r="E118" s="91"/>
      <c r="F118" s="79"/>
      <c r="G118" s="79"/>
      <c r="H118" s="74"/>
    </row>
    <row r="119" spans="1:9" s="75" customFormat="1" x14ac:dyDescent="0.2">
      <c r="B119" s="76" t="s">
        <v>6</v>
      </c>
      <c r="C119" s="77" t="s">
        <v>39</v>
      </c>
      <c r="D119" s="76" t="s">
        <v>5</v>
      </c>
      <c r="E119" s="91">
        <v>0.5</v>
      </c>
      <c r="F119" s="79">
        <v>30.36</v>
      </c>
      <c r="G119" s="79">
        <f>ROUND(PRODUCT(E119:F119),2)</f>
        <v>15.18</v>
      </c>
      <c r="H119" s="74"/>
    </row>
    <row r="120" spans="1:9" s="75" customFormat="1" x14ac:dyDescent="0.2">
      <c r="B120" s="76" t="s">
        <v>12</v>
      </c>
      <c r="C120" s="77" t="s">
        <v>34</v>
      </c>
      <c r="D120" s="76" t="s">
        <v>5</v>
      </c>
      <c r="E120" s="91">
        <v>0.7</v>
      </c>
      <c r="F120" s="79">
        <v>22.2</v>
      </c>
      <c r="G120" s="79">
        <f>ROUND(PRODUCT(E120:F120),2)</f>
        <v>15.54</v>
      </c>
      <c r="H120" s="74"/>
    </row>
    <row r="121" spans="1:9" s="75" customFormat="1" ht="22.3" x14ac:dyDescent="0.2">
      <c r="B121" s="76"/>
      <c r="C121" s="77" t="s">
        <v>42</v>
      </c>
      <c r="D121" s="76"/>
      <c r="E121" s="78"/>
      <c r="F121" s="79"/>
      <c r="G121" s="79"/>
      <c r="H121" s="74"/>
    </row>
    <row r="122" spans="1:9" s="75" customFormat="1" x14ac:dyDescent="0.2">
      <c r="B122" s="76"/>
      <c r="C122" s="77" t="s">
        <v>97</v>
      </c>
      <c r="D122" s="76"/>
      <c r="E122" s="78"/>
      <c r="F122" s="79"/>
      <c r="G122" s="79"/>
      <c r="H122" s="74"/>
    </row>
    <row r="123" spans="1:9" s="75" customFormat="1" x14ac:dyDescent="0.2">
      <c r="B123" s="76"/>
      <c r="C123" s="77" t="s">
        <v>138</v>
      </c>
      <c r="D123" s="76"/>
      <c r="E123" s="78"/>
      <c r="F123" s="79"/>
      <c r="G123" s="79"/>
      <c r="H123" s="74"/>
    </row>
    <row r="124" spans="1:9" ht="12.8" customHeight="1" x14ac:dyDescent="0.2">
      <c r="A124" s="72"/>
      <c r="B124" s="107" t="s">
        <v>31</v>
      </c>
      <c r="C124" s="108"/>
      <c r="D124" s="108"/>
      <c r="E124" s="108"/>
      <c r="F124" s="108"/>
      <c r="G124" s="81">
        <f>SUM(G113:G122)</f>
        <v>66.210000000000008</v>
      </c>
      <c r="H124" s="74"/>
      <c r="I124" s="74"/>
    </row>
    <row r="125" spans="1:9" ht="12.8" customHeight="1" x14ac:dyDescent="0.2">
      <c r="B125" s="82"/>
      <c r="C125" s="83" t="s">
        <v>0</v>
      </c>
      <c r="D125" s="84">
        <v>25</v>
      </c>
      <c r="E125" s="105" t="s">
        <v>29</v>
      </c>
      <c r="F125" s="106"/>
      <c r="G125" s="81">
        <f>ROUND(G124*D125/100,2)</f>
        <v>16.55</v>
      </c>
      <c r="H125" s="74"/>
      <c r="I125" s="74"/>
    </row>
    <row r="126" spans="1:9" ht="12.8" customHeight="1" x14ac:dyDescent="0.2">
      <c r="B126" s="107" t="s">
        <v>20</v>
      </c>
      <c r="C126" s="108"/>
      <c r="D126" s="108"/>
      <c r="E126" s="108"/>
      <c r="F126" s="108"/>
      <c r="G126" s="81">
        <f>SUM(G124:G125)</f>
        <v>82.76</v>
      </c>
      <c r="H126" s="74"/>
      <c r="I126" s="74"/>
    </row>
    <row r="127" spans="1:9" ht="12.8" customHeight="1" x14ac:dyDescent="0.2">
      <c r="B127" s="88"/>
      <c r="C127" s="86"/>
      <c r="D127" s="86"/>
      <c r="E127" s="86"/>
      <c r="F127" s="86"/>
      <c r="G127" s="87"/>
      <c r="H127" s="74"/>
    </row>
    <row r="128" spans="1:9" ht="25.45" customHeight="1" x14ac:dyDescent="0.2">
      <c r="B128" s="63" t="s">
        <v>109</v>
      </c>
      <c r="C128" s="109" t="s">
        <v>41</v>
      </c>
      <c r="D128" s="110"/>
      <c r="E128" s="110"/>
      <c r="F128" s="110"/>
      <c r="G128" s="64" t="s">
        <v>120</v>
      </c>
    </row>
    <row r="129" spans="1:9" ht="23.2" customHeight="1" x14ac:dyDescent="0.2">
      <c r="B129" s="65" t="s">
        <v>37</v>
      </c>
      <c r="C129" s="111" t="s">
        <v>32</v>
      </c>
      <c r="D129" s="112"/>
      <c r="E129" s="112"/>
      <c r="F129" s="113"/>
      <c r="G129" s="66" t="s">
        <v>21</v>
      </c>
    </row>
    <row r="130" spans="1:9" s="67" customFormat="1" ht="23.2" customHeight="1" x14ac:dyDescent="0.2">
      <c r="B130" s="89" t="s">
        <v>10</v>
      </c>
      <c r="C130" s="114" t="s">
        <v>38</v>
      </c>
      <c r="D130" s="115"/>
      <c r="E130" s="115"/>
      <c r="F130" s="116"/>
      <c r="G130" s="68" t="s">
        <v>4</v>
      </c>
    </row>
    <row r="131" spans="1:9" ht="12.8" customHeight="1" x14ac:dyDescent="0.2">
      <c r="B131" s="69"/>
      <c r="C131" s="70"/>
      <c r="D131" s="70"/>
      <c r="E131" s="70"/>
      <c r="F131" s="70"/>
      <c r="G131" s="71"/>
    </row>
    <row r="132" spans="1:9" ht="23.75" x14ac:dyDescent="0.2">
      <c r="A132" s="72"/>
      <c r="B132" s="73" t="s">
        <v>66</v>
      </c>
      <c r="C132" s="73" t="s">
        <v>67</v>
      </c>
      <c r="D132" s="73" t="s">
        <v>18</v>
      </c>
      <c r="E132" s="73" t="s">
        <v>22</v>
      </c>
      <c r="F132" s="73" t="s">
        <v>30</v>
      </c>
      <c r="G132" s="73" t="s">
        <v>19</v>
      </c>
      <c r="H132" s="74"/>
      <c r="I132" s="74"/>
    </row>
    <row r="133" spans="1:9" s="75" customFormat="1" x14ac:dyDescent="0.2">
      <c r="B133" s="76"/>
      <c r="C133" s="77" t="s">
        <v>11</v>
      </c>
      <c r="D133" s="76"/>
      <c r="E133" s="78"/>
      <c r="F133" s="79"/>
      <c r="G133" s="79"/>
      <c r="H133" s="74"/>
      <c r="I133" s="74"/>
    </row>
    <row r="134" spans="1:9" s="75" customFormat="1" x14ac:dyDescent="0.2">
      <c r="B134" s="76" t="s">
        <v>17</v>
      </c>
      <c r="C134" s="77" t="s">
        <v>26</v>
      </c>
      <c r="D134" s="76" t="s">
        <v>2</v>
      </c>
      <c r="E134" s="80">
        <v>1.05</v>
      </c>
      <c r="F134" s="79">
        <v>40.299999999999997</v>
      </c>
      <c r="G134" s="79">
        <f>ROUND(PRODUCT(E134:F134),2)</f>
        <v>42.32</v>
      </c>
      <c r="H134" s="74"/>
    </row>
    <row r="135" spans="1:9" s="75" customFormat="1" x14ac:dyDescent="0.2">
      <c r="B135" s="76"/>
      <c r="C135" s="77" t="s">
        <v>27</v>
      </c>
      <c r="D135" s="76"/>
      <c r="E135" s="80"/>
      <c r="F135" s="79"/>
      <c r="G135" s="79"/>
      <c r="H135" s="74"/>
    </row>
    <row r="136" spans="1:9" s="75" customFormat="1" x14ac:dyDescent="0.2">
      <c r="B136" s="76" t="s">
        <v>17</v>
      </c>
      <c r="C136" s="77" t="s">
        <v>26</v>
      </c>
      <c r="D136" s="76" t="s">
        <v>2</v>
      </c>
      <c r="E136" s="80">
        <v>0.105</v>
      </c>
      <c r="F136" s="79">
        <v>40.299999999999997</v>
      </c>
      <c r="G136" s="79">
        <f>ROUND(PRODUCT(E136:F136),2)</f>
        <v>4.2300000000000004</v>
      </c>
      <c r="H136" s="74"/>
    </row>
    <row r="137" spans="1:9" s="75" customFormat="1" ht="22.3" x14ac:dyDescent="0.2">
      <c r="B137" s="76"/>
      <c r="C137" s="77" t="s">
        <v>43</v>
      </c>
      <c r="D137" s="76"/>
      <c r="E137" s="80"/>
      <c r="F137" s="79"/>
      <c r="G137" s="79"/>
      <c r="H137" s="74"/>
    </row>
    <row r="138" spans="1:9" s="75" customFormat="1" x14ac:dyDescent="0.2">
      <c r="B138" s="76"/>
      <c r="C138" s="77" t="s">
        <v>23</v>
      </c>
      <c r="D138" s="76"/>
      <c r="E138" s="80"/>
      <c r="F138" s="79"/>
      <c r="G138" s="79"/>
      <c r="H138" s="74"/>
    </row>
    <row r="139" spans="1:9" s="75" customFormat="1" x14ac:dyDescent="0.2">
      <c r="B139" s="76"/>
      <c r="C139" s="77" t="s">
        <v>35</v>
      </c>
      <c r="D139" s="76"/>
      <c r="E139" s="80"/>
      <c r="F139" s="79"/>
      <c r="G139" s="79"/>
      <c r="H139" s="74"/>
    </row>
    <row r="140" spans="1:9" s="75" customFormat="1" x14ac:dyDescent="0.2">
      <c r="B140" s="76" t="s">
        <v>14</v>
      </c>
      <c r="C140" s="77" t="s">
        <v>40</v>
      </c>
      <c r="D140" s="76" t="s">
        <v>5</v>
      </c>
      <c r="E140" s="80">
        <v>0.7</v>
      </c>
      <c r="F140" s="79">
        <v>25.5</v>
      </c>
      <c r="G140" s="79">
        <f t="shared" ref="G140:G142" si="9">ROUND(PRODUCT(E140:F140),2)</f>
        <v>17.850000000000001</v>
      </c>
      <c r="H140" s="74"/>
    </row>
    <row r="141" spans="1:9" s="75" customFormat="1" x14ac:dyDescent="0.2">
      <c r="B141" s="76" t="s">
        <v>15</v>
      </c>
      <c r="C141" s="77" t="s">
        <v>36</v>
      </c>
      <c r="D141" s="76" t="s">
        <v>5</v>
      </c>
      <c r="E141" s="80">
        <v>0.1</v>
      </c>
      <c r="F141" s="79">
        <v>25</v>
      </c>
      <c r="G141" s="79">
        <f t="shared" si="9"/>
        <v>2.5</v>
      </c>
      <c r="H141" s="74"/>
    </row>
    <row r="142" spans="1:9" s="75" customFormat="1" x14ac:dyDescent="0.2">
      <c r="B142" s="76" t="s">
        <v>16</v>
      </c>
      <c r="C142" s="77" t="s">
        <v>33</v>
      </c>
      <c r="D142" s="76" t="s">
        <v>5</v>
      </c>
      <c r="E142" s="80">
        <v>0.7</v>
      </c>
      <c r="F142" s="79">
        <v>34.5</v>
      </c>
      <c r="G142" s="79">
        <f t="shared" si="9"/>
        <v>24.15</v>
      </c>
      <c r="H142" s="74"/>
    </row>
    <row r="143" spans="1:9" s="75" customFormat="1" ht="22.3" x14ac:dyDescent="0.2">
      <c r="B143" s="76"/>
      <c r="C143" s="77" t="s">
        <v>42</v>
      </c>
      <c r="D143" s="76"/>
      <c r="E143" s="78"/>
      <c r="F143" s="79"/>
      <c r="G143" s="79"/>
      <c r="H143" s="74"/>
    </row>
    <row r="144" spans="1:9" s="75" customFormat="1" x14ac:dyDescent="0.2">
      <c r="B144" s="76"/>
      <c r="C144" s="77" t="s">
        <v>99</v>
      </c>
      <c r="D144" s="76"/>
      <c r="E144" s="78"/>
      <c r="F144" s="79"/>
      <c r="G144" s="79"/>
      <c r="H144" s="74"/>
    </row>
    <row r="145" spans="1:9" ht="12.8" customHeight="1" x14ac:dyDescent="0.2">
      <c r="A145" s="72"/>
      <c r="B145" s="107" t="s">
        <v>31</v>
      </c>
      <c r="C145" s="108"/>
      <c r="D145" s="108"/>
      <c r="E145" s="108"/>
      <c r="F145" s="108"/>
      <c r="G145" s="81">
        <f>SUM(G133:G144)</f>
        <v>91.050000000000011</v>
      </c>
      <c r="H145" s="74"/>
      <c r="I145" s="74"/>
    </row>
    <row r="146" spans="1:9" ht="12.8" customHeight="1" x14ac:dyDescent="0.2">
      <c r="B146" s="82"/>
      <c r="C146" s="83" t="s">
        <v>0</v>
      </c>
      <c r="D146" s="84">
        <v>25</v>
      </c>
      <c r="E146" s="105" t="s">
        <v>29</v>
      </c>
      <c r="F146" s="106"/>
      <c r="G146" s="81">
        <f>ROUND(G145*D146/100,2)</f>
        <v>22.76</v>
      </c>
      <c r="H146" s="74"/>
      <c r="I146" s="74"/>
    </row>
    <row r="147" spans="1:9" ht="12.8" customHeight="1" x14ac:dyDescent="0.2">
      <c r="B147" s="107" t="s">
        <v>20</v>
      </c>
      <c r="C147" s="108"/>
      <c r="D147" s="108"/>
      <c r="E147" s="108"/>
      <c r="F147" s="108"/>
      <c r="G147" s="81">
        <f>SUM(G145:G146)</f>
        <v>113.81000000000002</v>
      </c>
      <c r="H147" s="74"/>
      <c r="I147" s="74"/>
    </row>
    <row r="148" spans="1:9" ht="12.8" customHeight="1" x14ac:dyDescent="0.2">
      <c r="B148" s="88"/>
      <c r="C148" s="86"/>
      <c r="D148" s="86"/>
      <c r="E148" s="86"/>
      <c r="F148" s="86"/>
      <c r="G148" s="87"/>
      <c r="H148" s="74"/>
    </row>
    <row r="149" spans="1:9" ht="25.45" customHeight="1" x14ac:dyDescent="0.2">
      <c r="B149" s="63" t="s">
        <v>112</v>
      </c>
      <c r="C149" s="109" t="s">
        <v>41</v>
      </c>
      <c r="D149" s="110"/>
      <c r="E149" s="110"/>
      <c r="F149" s="110"/>
      <c r="G149" s="64" t="s">
        <v>120</v>
      </c>
    </row>
    <row r="150" spans="1:9" ht="23.2" customHeight="1" x14ac:dyDescent="0.2">
      <c r="B150" s="65" t="s">
        <v>37</v>
      </c>
      <c r="C150" s="111" t="s">
        <v>32</v>
      </c>
      <c r="D150" s="112"/>
      <c r="E150" s="112"/>
      <c r="F150" s="113"/>
      <c r="G150" s="66" t="s">
        <v>21</v>
      </c>
    </row>
    <row r="151" spans="1:9" s="67" customFormat="1" ht="23.2" customHeight="1" x14ac:dyDescent="0.2">
      <c r="B151" s="89" t="s">
        <v>110</v>
      </c>
      <c r="C151" s="114" t="s">
        <v>111</v>
      </c>
      <c r="D151" s="115"/>
      <c r="E151" s="115"/>
      <c r="F151" s="116"/>
      <c r="G151" s="68" t="s">
        <v>4</v>
      </c>
    </row>
    <row r="152" spans="1:9" ht="12.8" customHeight="1" x14ac:dyDescent="0.2">
      <c r="B152" s="69"/>
      <c r="C152" s="70"/>
      <c r="D152" s="70"/>
      <c r="E152" s="70"/>
      <c r="F152" s="70"/>
      <c r="G152" s="71"/>
    </row>
    <row r="153" spans="1:9" ht="23.75" x14ac:dyDescent="0.2">
      <c r="A153" s="72"/>
      <c r="B153" s="73" t="s">
        <v>66</v>
      </c>
      <c r="C153" s="73" t="s">
        <v>67</v>
      </c>
      <c r="D153" s="73" t="s">
        <v>18</v>
      </c>
      <c r="E153" s="73" t="s">
        <v>22</v>
      </c>
      <c r="F153" s="73" t="s">
        <v>30</v>
      </c>
      <c r="G153" s="73" t="s">
        <v>19</v>
      </c>
      <c r="H153" s="74"/>
      <c r="I153" s="74"/>
    </row>
    <row r="154" spans="1:9" s="75" customFormat="1" x14ac:dyDescent="0.2">
      <c r="B154" s="76"/>
      <c r="C154" s="77" t="s">
        <v>11</v>
      </c>
      <c r="D154" s="76"/>
      <c r="E154" s="78"/>
      <c r="F154" s="79"/>
      <c r="G154" s="79"/>
      <c r="H154" s="74"/>
      <c r="I154" s="74"/>
    </row>
    <row r="155" spans="1:9" s="75" customFormat="1" x14ac:dyDescent="0.2">
      <c r="B155" s="76" t="s">
        <v>17</v>
      </c>
      <c r="C155" s="77" t="s">
        <v>26</v>
      </c>
      <c r="D155" s="76" t="s">
        <v>2</v>
      </c>
      <c r="E155" s="80">
        <v>0.75</v>
      </c>
      <c r="F155" s="79">
        <v>40.299999999999997</v>
      </c>
      <c r="G155" s="79">
        <f t="shared" ref="G155" si="10">ROUND(PRODUCT(E155:F155),2)</f>
        <v>30.23</v>
      </c>
      <c r="H155" s="74"/>
    </row>
    <row r="156" spans="1:9" s="75" customFormat="1" x14ac:dyDescent="0.2">
      <c r="B156" s="76"/>
      <c r="C156" s="77" t="s">
        <v>27</v>
      </c>
      <c r="D156" s="76"/>
      <c r="E156" s="80"/>
      <c r="F156" s="79"/>
      <c r="G156" s="79"/>
      <c r="H156" s="74"/>
    </row>
    <row r="157" spans="1:9" s="75" customFormat="1" x14ac:dyDescent="0.2">
      <c r="B157" s="76" t="s">
        <v>17</v>
      </c>
      <c r="C157" s="77" t="s">
        <v>26</v>
      </c>
      <c r="D157" s="76" t="s">
        <v>2</v>
      </c>
      <c r="E157" s="80">
        <v>7.4999999999999997E-2</v>
      </c>
      <c r="F157" s="79">
        <v>40.299999999999997</v>
      </c>
      <c r="G157" s="79">
        <f t="shared" ref="G157" si="11">ROUND(PRODUCT(E157:F157),2)</f>
        <v>3.02</v>
      </c>
      <c r="H157" s="74"/>
    </row>
    <row r="158" spans="1:9" s="75" customFormat="1" ht="22.3" x14ac:dyDescent="0.2">
      <c r="B158" s="76"/>
      <c r="C158" s="77" t="s">
        <v>43</v>
      </c>
      <c r="D158" s="76"/>
      <c r="E158" s="80"/>
      <c r="F158" s="79"/>
      <c r="G158" s="79"/>
      <c r="H158" s="74"/>
    </row>
    <row r="159" spans="1:9" s="75" customFormat="1" x14ac:dyDescent="0.2">
      <c r="B159" s="76"/>
      <c r="C159" s="77" t="s">
        <v>23</v>
      </c>
      <c r="D159" s="76"/>
      <c r="E159" s="80"/>
      <c r="F159" s="79"/>
      <c r="G159" s="79"/>
      <c r="H159" s="74"/>
    </row>
    <row r="160" spans="1:9" s="75" customFormat="1" x14ac:dyDescent="0.2">
      <c r="B160" s="76"/>
      <c r="C160" s="77" t="s">
        <v>35</v>
      </c>
      <c r="D160" s="76"/>
      <c r="E160" s="80"/>
      <c r="F160" s="79"/>
      <c r="G160" s="79"/>
      <c r="H160" s="74"/>
    </row>
    <row r="161" spans="1:9" s="75" customFormat="1" x14ac:dyDescent="0.2">
      <c r="B161" s="76" t="s">
        <v>14</v>
      </c>
      <c r="C161" s="77" t="s">
        <v>40</v>
      </c>
      <c r="D161" s="76" t="s">
        <v>5</v>
      </c>
      <c r="E161" s="80">
        <v>0.7</v>
      </c>
      <c r="F161" s="79">
        <v>25.5</v>
      </c>
      <c r="G161" s="79">
        <f t="shared" ref="G161:G163" si="12">ROUND(PRODUCT(E161:F161),2)</f>
        <v>17.850000000000001</v>
      </c>
      <c r="H161" s="74"/>
    </row>
    <row r="162" spans="1:9" s="75" customFormat="1" x14ac:dyDescent="0.2">
      <c r="B162" s="76" t="s">
        <v>15</v>
      </c>
      <c r="C162" s="77" t="s">
        <v>36</v>
      </c>
      <c r="D162" s="76" t="s">
        <v>5</v>
      </c>
      <c r="E162" s="80">
        <v>0.1</v>
      </c>
      <c r="F162" s="79">
        <v>25</v>
      </c>
      <c r="G162" s="79">
        <f t="shared" si="12"/>
        <v>2.5</v>
      </c>
      <c r="H162" s="74"/>
    </row>
    <row r="163" spans="1:9" s="75" customFormat="1" x14ac:dyDescent="0.2">
      <c r="B163" s="76" t="s">
        <v>16</v>
      </c>
      <c r="C163" s="77" t="s">
        <v>33</v>
      </c>
      <c r="D163" s="76" t="s">
        <v>5</v>
      </c>
      <c r="E163" s="80">
        <v>0.7</v>
      </c>
      <c r="F163" s="79">
        <v>34.5</v>
      </c>
      <c r="G163" s="79">
        <f t="shared" si="12"/>
        <v>24.15</v>
      </c>
      <c r="H163" s="74"/>
    </row>
    <row r="164" spans="1:9" s="75" customFormat="1" ht="22.3" x14ac:dyDescent="0.2">
      <c r="B164" s="76"/>
      <c r="C164" s="77" t="s">
        <v>42</v>
      </c>
      <c r="D164" s="76"/>
      <c r="E164" s="78"/>
      <c r="F164" s="79"/>
      <c r="G164" s="79"/>
      <c r="H164" s="74"/>
    </row>
    <row r="165" spans="1:9" s="75" customFormat="1" x14ac:dyDescent="0.2">
      <c r="B165" s="76"/>
      <c r="C165" s="77" t="s">
        <v>99</v>
      </c>
      <c r="D165" s="76"/>
      <c r="E165" s="78"/>
      <c r="F165" s="79"/>
      <c r="G165" s="79"/>
      <c r="H165" s="74"/>
    </row>
    <row r="166" spans="1:9" ht="12.8" customHeight="1" x14ac:dyDescent="0.2">
      <c r="A166" s="72"/>
      <c r="B166" s="107" t="s">
        <v>31</v>
      </c>
      <c r="C166" s="108"/>
      <c r="D166" s="108"/>
      <c r="E166" s="108"/>
      <c r="F166" s="108"/>
      <c r="G166" s="81">
        <f>SUM(G154:G165)</f>
        <v>77.75</v>
      </c>
      <c r="H166" s="74"/>
      <c r="I166" s="74"/>
    </row>
    <row r="167" spans="1:9" ht="12.8" customHeight="1" x14ac:dyDescent="0.2">
      <c r="B167" s="82"/>
      <c r="C167" s="83" t="s">
        <v>0</v>
      </c>
      <c r="D167" s="84">
        <v>25</v>
      </c>
      <c r="E167" s="105" t="s">
        <v>29</v>
      </c>
      <c r="F167" s="106"/>
      <c r="G167" s="81">
        <f>ROUND(G166*D167/100,2)</f>
        <v>19.440000000000001</v>
      </c>
      <c r="H167" s="74"/>
      <c r="I167" s="74"/>
    </row>
    <row r="168" spans="1:9" ht="12.8" customHeight="1" x14ac:dyDescent="0.2">
      <c r="B168" s="107" t="s">
        <v>20</v>
      </c>
      <c r="C168" s="108"/>
      <c r="D168" s="108"/>
      <c r="E168" s="108"/>
      <c r="F168" s="108"/>
      <c r="G168" s="81">
        <f>SUM(G166:G167)</f>
        <v>97.19</v>
      </c>
      <c r="H168" s="74"/>
      <c r="I168" s="74"/>
    </row>
    <row r="169" spans="1:9" ht="12.8" customHeight="1" x14ac:dyDescent="0.2">
      <c r="B169" s="88"/>
      <c r="C169" s="86"/>
      <c r="D169" s="86"/>
      <c r="E169" s="86"/>
      <c r="F169" s="86"/>
      <c r="G169" s="87"/>
      <c r="H169" s="74"/>
    </row>
    <row r="170" spans="1:9" ht="25.45" customHeight="1" x14ac:dyDescent="0.2">
      <c r="B170" s="63" t="s">
        <v>115</v>
      </c>
      <c r="C170" s="109" t="s">
        <v>41</v>
      </c>
      <c r="D170" s="110"/>
      <c r="E170" s="110"/>
      <c r="F170" s="110"/>
      <c r="G170" s="64" t="s">
        <v>120</v>
      </c>
    </row>
    <row r="171" spans="1:9" ht="23.2" customHeight="1" x14ac:dyDescent="0.2">
      <c r="B171" s="65" t="s">
        <v>37</v>
      </c>
      <c r="C171" s="111" t="s">
        <v>32</v>
      </c>
      <c r="D171" s="112"/>
      <c r="E171" s="112"/>
      <c r="F171" s="113"/>
      <c r="G171" s="66" t="s">
        <v>21</v>
      </c>
    </row>
    <row r="172" spans="1:9" s="67" customFormat="1" ht="23.2" customHeight="1" x14ac:dyDescent="0.2">
      <c r="B172" s="89" t="s">
        <v>113</v>
      </c>
      <c r="C172" s="114" t="s">
        <v>114</v>
      </c>
      <c r="D172" s="115"/>
      <c r="E172" s="115"/>
      <c r="F172" s="116"/>
      <c r="G172" s="68" t="s">
        <v>4</v>
      </c>
    </row>
    <row r="173" spans="1:9" ht="12.8" customHeight="1" x14ac:dyDescent="0.2">
      <c r="B173" s="69"/>
      <c r="C173" s="70"/>
      <c r="D173" s="70"/>
      <c r="E173" s="70"/>
      <c r="F173" s="70"/>
      <c r="G173" s="71"/>
    </row>
    <row r="174" spans="1:9" ht="23.75" x14ac:dyDescent="0.2">
      <c r="A174" s="72"/>
      <c r="B174" s="73" t="s">
        <v>66</v>
      </c>
      <c r="C174" s="73" t="s">
        <v>67</v>
      </c>
      <c r="D174" s="73" t="s">
        <v>18</v>
      </c>
      <c r="E174" s="73" t="s">
        <v>22</v>
      </c>
      <c r="F174" s="73" t="s">
        <v>30</v>
      </c>
      <c r="G174" s="73" t="s">
        <v>19</v>
      </c>
      <c r="H174" s="74"/>
      <c r="I174" s="74"/>
    </row>
    <row r="175" spans="1:9" s="75" customFormat="1" x14ac:dyDescent="0.2">
      <c r="B175" s="76"/>
      <c r="C175" s="77" t="s">
        <v>11</v>
      </c>
      <c r="D175" s="76"/>
      <c r="E175" s="78"/>
      <c r="F175" s="79"/>
      <c r="G175" s="79"/>
      <c r="H175" s="74"/>
      <c r="I175" s="74"/>
    </row>
    <row r="176" spans="1:9" s="75" customFormat="1" x14ac:dyDescent="0.2">
      <c r="B176" s="76" t="s">
        <v>17</v>
      </c>
      <c r="C176" s="77" t="s">
        <v>26</v>
      </c>
      <c r="D176" s="76" t="s">
        <v>2</v>
      </c>
      <c r="E176" s="80">
        <v>0.5</v>
      </c>
      <c r="F176" s="79">
        <v>40.299999999999997</v>
      </c>
      <c r="G176" s="79">
        <f t="shared" ref="G176" si="13">ROUND(PRODUCT(E176:F176),2)</f>
        <v>20.149999999999999</v>
      </c>
      <c r="H176" s="74"/>
    </row>
    <row r="177" spans="1:9" s="75" customFormat="1" x14ac:dyDescent="0.2">
      <c r="B177" s="76"/>
      <c r="C177" s="77" t="s">
        <v>27</v>
      </c>
      <c r="D177" s="76"/>
      <c r="E177" s="80"/>
      <c r="F177" s="79"/>
      <c r="G177" s="79"/>
      <c r="H177" s="74"/>
    </row>
    <row r="178" spans="1:9" s="75" customFormat="1" x14ac:dyDescent="0.2">
      <c r="B178" s="76" t="s">
        <v>17</v>
      </c>
      <c r="C178" s="77" t="s">
        <v>26</v>
      </c>
      <c r="D178" s="76" t="s">
        <v>2</v>
      </c>
      <c r="E178" s="80">
        <v>0.05</v>
      </c>
      <c r="F178" s="79">
        <v>40.299999999999997</v>
      </c>
      <c r="G178" s="79">
        <f t="shared" ref="G178" si="14">ROUND(PRODUCT(E178:F178),2)</f>
        <v>2.02</v>
      </c>
      <c r="H178" s="74"/>
    </row>
    <row r="179" spans="1:9" s="75" customFormat="1" ht="22.3" x14ac:dyDescent="0.2">
      <c r="B179" s="76"/>
      <c r="C179" s="77" t="s">
        <v>43</v>
      </c>
      <c r="D179" s="76"/>
      <c r="E179" s="80"/>
      <c r="F179" s="79"/>
      <c r="G179" s="79"/>
      <c r="H179" s="74"/>
    </row>
    <row r="180" spans="1:9" s="75" customFormat="1" x14ac:dyDescent="0.2">
      <c r="B180" s="76"/>
      <c r="C180" s="77" t="s">
        <v>23</v>
      </c>
      <c r="D180" s="76"/>
      <c r="E180" s="80"/>
      <c r="F180" s="79"/>
      <c r="G180" s="79"/>
      <c r="H180" s="74"/>
    </row>
    <row r="181" spans="1:9" s="75" customFormat="1" x14ac:dyDescent="0.2">
      <c r="B181" s="76"/>
      <c r="C181" s="77" t="s">
        <v>35</v>
      </c>
      <c r="D181" s="76"/>
      <c r="E181" s="80"/>
      <c r="F181" s="79"/>
      <c r="G181" s="79"/>
      <c r="H181" s="74"/>
    </row>
    <row r="182" spans="1:9" s="75" customFormat="1" x14ac:dyDescent="0.2">
      <c r="B182" s="76" t="s">
        <v>14</v>
      </c>
      <c r="C182" s="77" t="s">
        <v>40</v>
      </c>
      <c r="D182" s="76" t="s">
        <v>5</v>
      </c>
      <c r="E182" s="80">
        <v>0.7</v>
      </c>
      <c r="F182" s="79">
        <v>25.5</v>
      </c>
      <c r="G182" s="79">
        <f t="shared" ref="G182:G184" si="15">ROUND(PRODUCT(E182:F182),2)</f>
        <v>17.850000000000001</v>
      </c>
      <c r="H182" s="74"/>
    </row>
    <row r="183" spans="1:9" s="75" customFormat="1" x14ac:dyDescent="0.2">
      <c r="B183" s="76" t="s">
        <v>15</v>
      </c>
      <c r="C183" s="77" t="s">
        <v>36</v>
      </c>
      <c r="D183" s="76" t="s">
        <v>5</v>
      </c>
      <c r="E183" s="80">
        <v>0.1</v>
      </c>
      <c r="F183" s="79">
        <v>25</v>
      </c>
      <c r="G183" s="79">
        <f t="shared" si="15"/>
        <v>2.5</v>
      </c>
      <c r="H183" s="74"/>
    </row>
    <row r="184" spans="1:9" s="75" customFormat="1" x14ac:dyDescent="0.2">
      <c r="B184" s="76" t="s">
        <v>16</v>
      </c>
      <c r="C184" s="77" t="s">
        <v>33</v>
      </c>
      <c r="D184" s="76" t="s">
        <v>5</v>
      </c>
      <c r="E184" s="80">
        <v>0.7</v>
      </c>
      <c r="F184" s="79">
        <v>34.5</v>
      </c>
      <c r="G184" s="79">
        <f t="shared" si="15"/>
        <v>24.15</v>
      </c>
      <c r="H184" s="74"/>
    </row>
    <row r="185" spans="1:9" s="75" customFormat="1" ht="22.3" x14ac:dyDescent="0.2">
      <c r="B185" s="76"/>
      <c r="C185" s="77" t="s">
        <v>42</v>
      </c>
      <c r="D185" s="76"/>
      <c r="E185" s="78"/>
      <c r="F185" s="79"/>
      <c r="G185" s="79"/>
      <c r="H185" s="74"/>
    </row>
    <row r="186" spans="1:9" s="75" customFormat="1" x14ac:dyDescent="0.2">
      <c r="B186" s="76"/>
      <c r="C186" s="77" t="s">
        <v>99</v>
      </c>
      <c r="D186" s="76"/>
      <c r="E186" s="78"/>
      <c r="F186" s="79"/>
      <c r="G186" s="79"/>
      <c r="H186" s="74"/>
    </row>
    <row r="187" spans="1:9" ht="12.8" customHeight="1" x14ac:dyDescent="0.2">
      <c r="A187" s="72"/>
      <c r="B187" s="107" t="s">
        <v>31</v>
      </c>
      <c r="C187" s="108"/>
      <c r="D187" s="108"/>
      <c r="E187" s="108"/>
      <c r="F187" s="108"/>
      <c r="G187" s="81">
        <f>SUM(G175:G186)</f>
        <v>66.669999999999987</v>
      </c>
      <c r="H187" s="74"/>
      <c r="I187" s="74"/>
    </row>
    <row r="188" spans="1:9" ht="12.8" customHeight="1" x14ac:dyDescent="0.2">
      <c r="B188" s="82"/>
      <c r="C188" s="83" t="s">
        <v>0</v>
      </c>
      <c r="D188" s="84">
        <v>25</v>
      </c>
      <c r="E188" s="105" t="s">
        <v>29</v>
      </c>
      <c r="F188" s="106"/>
      <c r="G188" s="81">
        <f>ROUND(G187*D188/100,2)</f>
        <v>16.670000000000002</v>
      </c>
      <c r="H188" s="74"/>
      <c r="I188" s="74"/>
    </row>
    <row r="189" spans="1:9" ht="12.8" customHeight="1" x14ac:dyDescent="0.2">
      <c r="B189" s="107" t="s">
        <v>20</v>
      </c>
      <c r="C189" s="108"/>
      <c r="D189" s="108"/>
      <c r="E189" s="108"/>
      <c r="F189" s="108"/>
      <c r="G189" s="81">
        <f>SUM(G187:G188)</f>
        <v>83.339999999999989</v>
      </c>
      <c r="H189" s="74"/>
      <c r="I189" s="74"/>
    </row>
  </sheetData>
  <mergeCells count="65">
    <mergeCell ref="B78:F78"/>
    <mergeCell ref="C45:F45"/>
    <mergeCell ref="C46:F46"/>
    <mergeCell ref="B60:F60"/>
    <mergeCell ref="E61:F61"/>
    <mergeCell ref="B62:F62"/>
    <mergeCell ref="B2:G2"/>
    <mergeCell ref="B3:G3"/>
    <mergeCell ref="B5:G5"/>
    <mergeCell ref="B145:F145"/>
    <mergeCell ref="E146:F146"/>
    <mergeCell ref="B124:F124"/>
    <mergeCell ref="E125:F125"/>
    <mergeCell ref="B126:F126"/>
    <mergeCell ref="C98:F98"/>
    <mergeCell ref="C99:F99"/>
    <mergeCell ref="C100:F100"/>
    <mergeCell ref="B104:F104"/>
    <mergeCell ref="E105:F105"/>
    <mergeCell ref="B106:F106"/>
    <mergeCell ref="C128:F128"/>
    <mergeCell ref="C129:F129"/>
    <mergeCell ref="B147:F147"/>
    <mergeCell ref="C64:F64"/>
    <mergeCell ref="C65:F65"/>
    <mergeCell ref="C66:F66"/>
    <mergeCell ref="C108:F108"/>
    <mergeCell ref="C109:F109"/>
    <mergeCell ref="C110:F110"/>
    <mergeCell ref="C130:F130"/>
    <mergeCell ref="B96:F96"/>
    <mergeCell ref="C80:F80"/>
    <mergeCell ref="C81:F81"/>
    <mergeCell ref="C82:F82"/>
    <mergeCell ref="B94:F94"/>
    <mergeCell ref="E95:F95"/>
    <mergeCell ref="B76:F76"/>
    <mergeCell ref="E77:F77"/>
    <mergeCell ref="B7:G7"/>
    <mergeCell ref="B8:G8"/>
    <mergeCell ref="C10:F10"/>
    <mergeCell ref="C11:F11"/>
    <mergeCell ref="C12:F12"/>
    <mergeCell ref="B28:F28"/>
    <mergeCell ref="E29:F29"/>
    <mergeCell ref="B30:F30"/>
    <mergeCell ref="C32:F32"/>
    <mergeCell ref="C33:F33"/>
    <mergeCell ref="C34:F34"/>
    <mergeCell ref="B40:F40"/>
    <mergeCell ref="E41:F41"/>
    <mergeCell ref="B42:F42"/>
    <mergeCell ref="C44:F44"/>
    <mergeCell ref="C149:F149"/>
    <mergeCell ref="C150:F150"/>
    <mergeCell ref="C151:F151"/>
    <mergeCell ref="B166:F166"/>
    <mergeCell ref="E167:F167"/>
    <mergeCell ref="E188:F188"/>
    <mergeCell ref="B189:F189"/>
    <mergeCell ref="B168:F168"/>
    <mergeCell ref="C170:F170"/>
    <mergeCell ref="C171:F171"/>
    <mergeCell ref="C172:F172"/>
    <mergeCell ref="B187:F187"/>
  </mergeCells>
  <phoneticPr fontId="0" type="noConversion"/>
  <pageMargins left="0.59055118110236227" right="0.39370078740157483" top="0.59055118110236227" bottom="0.78740157480314965" header="0" footer="0"/>
  <pageSetup paperSize="9" orientation="portrait" horizontalDpi="300" verticalDpi="300" r:id="rId1"/>
  <headerFooter alignWithMargins="0">
    <oddFooter>&amp;CSayfa &amp;P/&amp;N</oddFooter>
  </headerFooter>
  <rowBreaks count="3" manualBreakCount="3">
    <brk id="79" max="16383" man="1"/>
    <brk id="107" max="16383" man="1"/>
    <brk id="16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view="pageBreakPreview" zoomScale="60" zoomScaleNormal="55" workbookViewId="0">
      <selection activeCell="G32" sqref="G32"/>
    </sheetView>
  </sheetViews>
  <sheetFormatPr defaultRowHeight="12.65" x14ac:dyDescent="0.2"/>
  <sheetData>
    <row r="1" spans="1:10" ht="40.1" customHeight="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0" ht="40.1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ht="40.1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40.1" customHeight="1" x14ac:dyDescent="0.2">
      <c r="A4" s="95" t="s">
        <v>107</v>
      </c>
      <c r="B4" s="95"/>
      <c r="C4" s="95"/>
      <c r="D4" s="95"/>
      <c r="E4" s="95"/>
      <c r="F4" s="95"/>
      <c r="G4" s="95"/>
      <c r="H4" s="95"/>
      <c r="I4" s="95"/>
      <c r="J4" s="95"/>
    </row>
    <row r="5" spans="1:10" ht="40.1" customHeight="1" x14ac:dyDescent="0.2">
      <c r="A5" s="95" t="s">
        <v>108</v>
      </c>
      <c r="B5" s="95"/>
      <c r="C5" s="95"/>
      <c r="D5" s="95"/>
      <c r="E5" s="95"/>
      <c r="F5" s="95"/>
      <c r="G5" s="95"/>
      <c r="H5" s="95"/>
      <c r="I5" s="95"/>
      <c r="J5" s="95"/>
    </row>
    <row r="6" spans="1:10" ht="40.1" customHeight="1" x14ac:dyDescent="0.2">
      <c r="A6" s="58"/>
      <c r="B6" s="58"/>
      <c r="C6" s="58"/>
      <c r="D6" s="58"/>
      <c r="E6" s="58"/>
      <c r="F6" s="58"/>
      <c r="G6" s="58"/>
      <c r="H6" s="58"/>
      <c r="I6" s="58"/>
      <c r="J6" s="58"/>
    </row>
    <row r="7" spans="1:10" ht="40.1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</row>
    <row r="8" spans="1:10" ht="40.1" customHeight="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</row>
    <row r="9" spans="1:10" ht="40.1" customHeight="1" x14ac:dyDescent="0.2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0" ht="85.95" customHeight="1" x14ac:dyDescent="0.2">
      <c r="A10" s="94" t="str">
        <f>'Kapak 1'!$A$10:$J$10</f>
        <v>HAFİF ÇELİK TAŞIYICILI ÖN ÜRETİMLİ 112 ACİL SAĞLIK İSTASYONU
(TİP 3) ( KIŞ BÖLGESİ - KOMBİ SİSTEMLİ)</v>
      </c>
      <c r="B10" s="94"/>
      <c r="C10" s="94"/>
      <c r="D10" s="94"/>
      <c r="E10" s="94"/>
      <c r="F10" s="94"/>
      <c r="G10" s="94"/>
      <c r="H10" s="94"/>
      <c r="I10" s="94"/>
      <c r="J10" s="94"/>
    </row>
    <row r="11" spans="1:10" ht="52.15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52.15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</row>
    <row r="13" spans="1:10" ht="52.15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52.1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</row>
    <row r="15" spans="1:10" ht="98.55" customHeight="1" x14ac:dyDescent="0.2">
      <c r="A15" s="93" t="s">
        <v>59</v>
      </c>
      <c r="B15" s="93"/>
      <c r="C15" s="93"/>
      <c r="D15" s="93"/>
      <c r="E15" s="93"/>
      <c r="F15" s="93"/>
      <c r="G15" s="93"/>
      <c r="H15" s="93"/>
      <c r="I15" s="93"/>
      <c r="J15" s="93"/>
    </row>
    <row r="16" spans="1:10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</row>
    <row r="18" spans="1:10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</row>
    <row r="19" spans="1:10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0" spans="1:10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</row>
    <row r="22" spans="1:10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</row>
    <row r="23" spans="1:10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</row>
    <row r="24" spans="1:10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</row>
    <row r="25" spans="1:10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4">
    <mergeCell ref="A4:J4"/>
    <mergeCell ref="A5:J5"/>
    <mergeCell ref="A10:J10"/>
    <mergeCell ref="A15:J15"/>
  </mergeCells>
  <printOptions horizontalCentered="1"/>
  <pageMargins left="0.59055118110236227" right="0.39370078740157483" top="0.39370078740157483" bottom="0.39370078740157483" header="0" footer="0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view="pageBreakPreview" zoomScale="85" zoomScaleSheetLayoutView="85" workbookViewId="0">
      <selection activeCell="F11" sqref="F11"/>
    </sheetView>
  </sheetViews>
  <sheetFormatPr defaultRowHeight="12.65" x14ac:dyDescent="0.2"/>
  <cols>
    <col min="1" max="1" width="2.7109375" customWidth="1"/>
    <col min="2" max="2" width="4.42578125" bestFit="1" customWidth="1"/>
    <col min="3" max="3" width="11.85546875" customWidth="1"/>
    <col min="4" max="4" width="31.5703125" customWidth="1"/>
    <col min="5" max="5" width="7.7109375" customWidth="1"/>
    <col min="6" max="6" width="11.85546875" customWidth="1"/>
    <col min="7" max="7" width="2.7109375" customWidth="1"/>
    <col min="8" max="12" width="11.7109375" customWidth="1"/>
    <col min="13" max="13" width="2.7109375" customWidth="1"/>
  </cols>
  <sheetData>
    <row r="1" spans="1:1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4" x14ac:dyDescent="0.2">
      <c r="A2" s="21"/>
      <c r="B2" s="33"/>
      <c r="C2" s="34"/>
      <c r="D2" s="34"/>
      <c r="E2" s="34"/>
      <c r="F2" s="42"/>
      <c r="G2" s="5"/>
      <c r="H2" s="5"/>
      <c r="I2" s="5"/>
      <c r="J2" s="5"/>
      <c r="K2" s="5"/>
      <c r="L2" s="6"/>
      <c r="M2" s="21"/>
    </row>
    <row r="3" spans="1:14" ht="27.1" customHeight="1" x14ac:dyDescent="0.2">
      <c r="A3" s="21"/>
      <c r="B3" s="122" t="str">
        <f>'Kapak 1'!A4</f>
        <v>T.C. SAĞLIK BAKANLIĞI</v>
      </c>
      <c r="C3" s="123"/>
      <c r="D3" s="123"/>
      <c r="E3" s="123"/>
      <c r="F3" s="124"/>
      <c r="G3" s="30"/>
      <c r="H3" s="30"/>
      <c r="I3" s="30"/>
      <c r="J3" s="30"/>
      <c r="K3" s="50" t="s">
        <v>61</v>
      </c>
      <c r="L3" s="51">
        <v>13.5243</v>
      </c>
      <c r="M3" s="23"/>
      <c r="N3" s="1"/>
    </row>
    <row r="4" spans="1:14" ht="27.1" customHeight="1" x14ac:dyDescent="0.2">
      <c r="A4" s="21"/>
      <c r="B4" s="122" t="str">
        <f>'Kapak 1'!A5</f>
        <v>Sağlık Yatırımları Genel Müdürlüğü</v>
      </c>
      <c r="C4" s="123"/>
      <c r="D4" s="123"/>
      <c r="E4" s="123"/>
      <c r="F4" s="124"/>
      <c r="G4" s="30"/>
      <c r="H4" s="30"/>
      <c r="I4" s="30"/>
      <c r="J4" s="30"/>
      <c r="K4" s="50" t="s">
        <v>62</v>
      </c>
      <c r="L4" s="51">
        <v>15.27</v>
      </c>
      <c r="M4" s="23"/>
      <c r="N4" s="1"/>
    </row>
    <row r="5" spans="1:14" ht="13.55" customHeight="1" x14ac:dyDescent="0.2">
      <c r="A5" s="21"/>
      <c r="B5" s="35"/>
      <c r="C5" s="36"/>
      <c r="D5" s="36"/>
      <c r="E5" s="36"/>
      <c r="F5" s="43"/>
      <c r="G5" s="8"/>
      <c r="H5" s="8"/>
      <c r="I5" s="8"/>
      <c r="J5" s="8"/>
      <c r="K5" s="52"/>
      <c r="L5" s="53"/>
      <c r="M5" s="23"/>
      <c r="N5" s="1"/>
    </row>
    <row r="6" spans="1:14" ht="13.55" customHeight="1" x14ac:dyDescent="0.2">
      <c r="A6" s="21"/>
      <c r="B6" s="37"/>
      <c r="C6" s="38"/>
      <c r="D6" s="39"/>
      <c r="E6" s="39"/>
      <c r="F6" s="44"/>
      <c r="G6" s="12"/>
      <c r="H6" s="12"/>
      <c r="I6" s="12"/>
      <c r="J6" s="12"/>
      <c r="K6" s="54"/>
      <c r="L6" s="49" t="s">
        <v>133</v>
      </c>
      <c r="M6" s="23"/>
      <c r="N6" s="1"/>
    </row>
    <row r="7" spans="1:14" ht="56.45" customHeight="1" x14ac:dyDescent="0.2">
      <c r="A7" s="21"/>
      <c r="B7" s="125" t="str">
        <f>'Kapak 1'!$A$10</f>
        <v>HAFİF ÇELİK TAŞIYICILI ÖN ÜRETİMLİ 112 ACİL SAĞLIK İSTASYONU
(TİP 3) ( KIŞ BÖLGESİ - KOMBİ SİSTEMLİ)</v>
      </c>
      <c r="C7" s="126"/>
      <c r="D7" s="126"/>
      <c r="E7" s="126"/>
      <c r="F7" s="127"/>
      <c r="G7" s="28"/>
      <c r="H7" s="28"/>
      <c r="I7" s="28"/>
      <c r="J7" s="28"/>
      <c r="K7" s="28"/>
      <c r="L7" s="29"/>
      <c r="M7" s="24"/>
      <c r="N7" s="2"/>
    </row>
    <row r="8" spans="1:14" x14ac:dyDescent="0.2">
      <c r="A8" s="21"/>
      <c r="B8" s="40"/>
      <c r="C8" s="41"/>
      <c r="D8" s="41"/>
      <c r="E8" s="41"/>
      <c r="F8" s="45"/>
      <c r="G8" s="32"/>
      <c r="H8" s="32"/>
      <c r="I8" s="32"/>
      <c r="J8" s="32"/>
      <c r="K8" s="32"/>
      <c r="L8" s="32"/>
      <c r="M8" s="21"/>
    </row>
    <row r="9" spans="1:14" ht="23.95" customHeight="1" x14ac:dyDescent="0.2">
      <c r="A9" s="21"/>
      <c r="B9" s="128" t="s">
        <v>60</v>
      </c>
      <c r="C9" s="128"/>
      <c r="D9" s="128"/>
      <c r="E9" s="128"/>
      <c r="F9" s="128"/>
      <c r="G9" s="46"/>
      <c r="H9" s="57"/>
      <c r="I9" s="57"/>
      <c r="J9" s="57"/>
      <c r="K9" s="57"/>
      <c r="L9" s="57"/>
      <c r="M9" s="23"/>
      <c r="N9" s="1"/>
    </row>
    <row r="10" spans="1:14" ht="44" customHeight="1" x14ac:dyDescent="0.2">
      <c r="A10" s="21"/>
      <c r="B10" s="26" t="s">
        <v>57</v>
      </c>
      <c r="C10" s="27" t="s">
        <v>7</v>
      </c>
      <c r="D10" s="27" t="s">
        <v>52</v>
      </c>
      <c r="E10" s="27" t="s">
        <v>53</v>
      </c>
      <c r="F10" s="26" t="s">
        <v>54</v>
      </c>
      <c r="G10" s="47"/>
      <c r="H10" s="55" t="s">
        <v>134</v>
      </c>
      <c r="I10" s="55" t="s">
        <v>135</v>
      </c>
      <c r="J10" s="55" t="s">
        <v>136</v>
      </c>
      <c r="K10" s="55" t="s">
        <v>137</v>
      </c>
      <c r="L10" s="55" t="s">
        <v>63</v>
      </c>
      <c r="M10" s="25"/>
    </row>
    <row r="11" spans="1:14" ht="25.25" x14ac:dyDescent="0.2">
      <c r="A11" s="21"/>
      <c r="B11" s="17">
        <v>1</v>
      </c>
      <c r="C11" s="59" t="s">
        <v>98</v>
      </c>
      <c r="D11" s="60" t="s">
        <v>45</v>
      </c>
      <c r="E11" s="61" t="s">
        <v>4</v>
      </c>
      <c r="F11" s="56">
        <f>L11</f>
        <v>1755</v>
      </c>
      <c r="G11" s="48"/>
      <c r="H11" s="56"/>
      <c r="I11" s="56">
        <v>1840</v>
      </c>
      <c r="J11" s="56">
        <v>1755</v>
      </c>
      <c r="K11" s="56">
        <v>1930</v>
      </c>
      <c r="L11" s="56">
        <f>J11</f>
        <v>1755</v>
      </c>
      <c r="M11" s="21"/>
    </row>
    <row r="12" spans="1:14" x14ac:dyDescent="0.2">
      <c r="A12" s="21"/>
      <c r="B12" s="17">
        <v>2</v>
      </c>
      <c r="C12" s="59" t="s">
        <v>100</v>
      </c>
      <c r="D12" s="60" t="s">
        <v>101</v>
      </c>
      <c r="E12" s="61" t="s">
        <v>3</v>
      </c>
      <c r="F12" s="56">
        <f>L12</f>
        <v>40</v>
      </c>
      <c r="G12" s="48"/>
      <c r="H12" s="56">
        <v>45</v>
      </c>
      <c r="I12" s="56">
        <v>42</v>
      </c>
      <c r="J12" s="56">
        <v>40</v>
      </c>
      <c r="K12" s="56"/>
      <c r="L12" s="56">
        <f>J12</f>
        <v>40</v>
      </c>
      <c r="M12" s="21"/>
    </row>
    <row r="13" spans="1:14" x14ac:dyDescent="0.2">
      <c r="A13" s="21"/>
      <c r="B13" s="22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4" x14ac:dyDescent="0.2">
      <c r="B14" s="3"/>
    </row>
    <row r="15" spans="1:14" x14ac:dyDescent="0.2">
      <c r="B15" s="3"/>
    </row>
    <row r="16" spans="1:14" x14ac:dyDescent="0.2">
      <c r="B16" s="3"/>
    </row>
    <row r="17" spans="2:2" x14ac:dyDescent="0.2">
      <c r="B17" s="3"/>
    </row>
    <row r="18" spans="2:2" x14ac:dyDescent="0.2">
      <c r="B18" s="3"/>
    </row>
    <row r="19" spans="2:2" x14ac:dyDescent="0.2">
      <c r="B19" s="3"/>
    </row>
    <row r="20" spans="2:2" x14ac:dyDescent="0.2">
      <c r="B20" s="3"/>
    </row>
    <row r="21" spans="2:2" x14ac:dyDescent="0.2">
      <c r="B21" s="3"/>
    </row>
    <row r="22" spans="2:2" x14ac:dyDescent="0.2">
      <c r="B22" s="3"/>
    </row>
    <row r="23" spans="2:2" x14ac:dyDescent="0.2">
      <c r="B23" s="3"/>
    </row>
    <row r="24" spans="2:2" x14ac:dyDescent="0.2">
      <c r="B24" s="3"/>
    </row>
    <row r="25" spans="2:2" x14ac:dyDescent="0.2">
      <c r="B25" s="3"/>
    </row>
    <row r="26" spans="2:2" x14ac:dyDescent="0.2">
      <c r="B26" s="3"/>
    </row>
    <row r="27" spans="2:2" x14ac:dyDescent="0.2">
      <c r="B27" s="3"/>
    </row>
    <row r="28" spans="2:2" x14ac:dyDescent="0.2">
      <c r="B28" s="3"/>
    </row>
    <row r="29" spans="2:2" x14ac:dyDescent="0.2">
      <c r="B29" s="3"/>
    </row>
    <row r="30" spans="2:2" x14ac:dyDescent="0.2">
      <c r="B30" s="3"/>
    </row>
    <row r="31" spans="2:2" x14ac:dyDescent="0.2">
      <c r="B31" s="3"/>
    </row>
  </sheetData>
  <mergeCells count="4">
    <mergeCell ref="B3:F3"/>
    <mergeCell ref="B4:F4"/>
    <mergeCell ref="B7:F7"/>
    <mergeCell ref="B9:F9"/>
  </mergeCells>
  <printOptions horizontalCentered="1"/>
  <pageMargins left="0.39370078740157483" right="0.39370078740157483" top="0.59055118110236227" bottom="0.39370078740157483" header="0" footer="0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3</vt:i4>
      </vt:variant>
    </vt:vector>
  </HeadingPairs>
  <TitlesOfParts>
    <vt:vector size="8" baseType="lpstr">
      <vt:lpstr>Kapak 1</vt:lpstr>
      <vt:lpstr>Fiyat Analizleri</vt:lpstr>
      <vt:lpstr>Analiz</vt:lpstr>
      <vt:lpstr>Kapak 2</vt:lpstr>
      <vt:lpstr>Proforma</vt:lpstr>
      <vt:lpstr>__MAIN__</vt:lpstr>
      <vt:lpstr>__qPPozlar__</vt:lpstr>
      <vt:lpstr>Analiz!Yazdırma_Başlıkları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M. Gökhan Çakıroğlu</cp:lastModifiedBy>
  <cp:lastPrinted>2020-06-16T22:19:56Z</cp:lastPrinted>
  <dcterms:created xsi:type="dcterms:W3CDTF">2001-09-27T14:40:54Z</dcterms:created>
  <dcterms:modified xsi:type="dcterms:W3CDTF">2022-01-25T17:41:54Z</dcterms:modified>
</cp:coreProperties>
</file>