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ekimoglu\Desktop\"/>
    </mc:Choice>
  </mc:AlternateContent>
  <workbookProtection workbookAlgorithmName="SHA-512" workbookHashValue="KmANB1OPbMdDVJFCPtYdYAwyvZIwJPNB6OXPYIiuKHhMltxHOuRAgyJfkSBJ2N/98Cl3nVth4S0C3ppIo4kvLQ==" workbookSaltValue="J2gz8JN9QQvNcwWzRpq7OA==" workbookSpinCount="100000" lockStructure="1"/>
  <bookViews>
    <workbookView xWindow="0" yWindow="0" windowWidth="15990" windowHeight="2055" activeTab="3"/>
  </bookViews>
  <sheets>
    <sheet name="SKİ-KDE" sheetId="6" r:id="rId1"/>
    <sheet name="VİP" sheetId="3" r:id="rId2"/>
    <sheet name="VİO" sheetId="4" r:id="rId3"/>
    <sheet name="Kİ-İYE"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6" l="1"/>
  <c r="E7" i="6"/>
  <c r="E8" i="6" s="1"/>
  <c r="E39" i="3" l="1"/>
  <c r="E40" i="3"/>
  <c r="E28" i="3"/>
  <c r="E29" i="3" s="1"/>
  <c r="G15" i="4"/>
  <c r="G14" i="4"/>
  <c r="E9" i="2"/>
  <c r="C23" i="4" l="1"/>
  <c r="E8" i="2"/>
  <c r="C19" i="2"/>
  <c r="F38" i="3"/>
  <c r="F37" i="3"/>
  <c r="F41" i="3" s="1"/>
  <c r="E37" i="3"/>
  <c r="E21" i="3"/>
  <c r="E22" i="3" s="1"/>
  <c r="E16" i="3"/>
  <c r="E17" i="3" s="1"/>
  <c r="E12" i="3"/>
  <c r="E13" i="3" s="1"/>
  <c r="E8" i="3"/>
  <c r="E9" i="3" s="1"/>
  <c r="E19" i="6"/>
  <c r="E20" i="6" s="1"/>
  <c r="E14" i="6"/>
  <c r="E15" i="6" s="1"/>
  <c r="E14" i="4"/>
  <c r="E16" i="4" s="1"/>
  <c r="E11" i="4"/>
  <c r="F11" i="4" s="1"/>
  <c r="E7" i="4"/>
  <c r="E10" i="4" s="1"/>
  <c r="F11" i="3" l="1"/>
  <c r="D7" i="3" s="1"/>
  <c r="E25" i="3"/>
  <c r="F15" i="4"/>
  <c r="F16" i="4" s="1"/>
  <c r="E15" i="4"/>
  <c r="F12" i="4"/>
  <c r="D9" i="4" s="1"/>
  <c r="D7" i="4"/>
  <c r="E10" i="2"/>
  <c r="D8" i="2" s="1"/>
  <c r="F21" i="6"/>
  <c r="D17" i="6" s="1"/>
  <c r="F15" i="6"/>
  <c r="D12" i="6" s="1"/>
  <c r="F21" i="3" l="1"/>
  <c r="F25" i="3"/>
  <c r="E38" i="3"/>
  <c r="F36" i="3" s="1"/>
  <c r="D33" i="3" s="1"/>
  <c r="F14" i="4"/>
  <c r="D13" i="4" s="1"/>
  <c r="F28" i="3" l="1"/>
  <c r="D20" i="3" s="1"/>
</calcChain>
</file>

<file path=xl/sharedStrings.xml><?xml version="1.0" encoding="utf-8"?>
<sst xmlns="http://schemas.openxmlformats.org/spreadsheetml/2006/main" count="130" uniqueCount="113">
  <si>
    <t>Eğer cevap EVET ise sarı hücreye ‘’1’’; eğer cevap HAYIR ise ‘’0’’ giriniz.</t>
  </si>
  <si>
    <t>SORU</t>
  </si>
  <si>
    <t>CEVAP</t>
  </si>
  <si>
    <t>SONUÇ</t>
  </si>
  <si>
    <t>Hastanın pürülan solunum sekresyonu var mı?</t>
  </si>
  <si>
    <t>Pozitif akciğer histopatolojisi var mı?</t>
  </si>
  <si>
    <t>Foley kateter, olay tarihi olarak kabul edilen takvim gününün bir bölümünde kullanımda mı? Foley kateter, olay tarihinden önceki gün mü çekilmiş?</t>
  </si>
  <si>
    <t>Hastada başka bir nedenle açıklanamayan suprapubik hassasiyet var mı?</t>
  </si>
  <si>
    <t>Hastada başka bir nedenle açıklanamayan kostovertebral açı ağrısı veya hassasiyeti var mı?</t>
  </si>
  <si>
    <t>DİPNOTLAR</t>
  </si>
  <si>
    <r>
      <t>Kalıcı idrar sondası, üretradan geçerek mesaneye takılan ve takılı halde bırakılarak bir drenaj torbasına bağlanan drenaj tüpüdür. Foley kateter olarak da isimlendirilir. Kondom kateterler,</t>
    </r>
    <r>
      <rPr>
        <b/>
        <sz val="10"/>
        <color theme="1"/>
        <rFont val="Calibri"/>
        <family val="2"/>
        <charset val="162"/>
        <scheme val="minor"/>
      </rPr>
      <t xml:space="preserve"> </t>
    </r>
    <r>
      <rPr>
        <sz val="10"/>
        <color theme="1"/>
        <rFont val="Calibri"/>
        <family val="2"/>
        <charset val="162"/>
        <scheme val="minor"/>
      </rPr>
      <t>temiz aralıklı kateterizasyon için kullanılan kateterler, nefrostomi kateterleri, ileoconduit’ler ve suprapubik kateterler bu kapsamda değerlendirilmez. Aralıklı veya sürekli irrigasyon için kullanılan foley kateterleri sürveyans kapsamındadır.</t>
    </r>
  </si>
  <si>
    <t>Foley kateterin takıldığı gün, birinci kateter günüdür. Foley kateterin olay tarihinde veya bir gün öncesinde kullanımda olması şartı aranır. İki günden uzun süredir foley kateteri olan bir hastanın kateteri çekilmiş ise olay tarihi, kateterin çekildiği gün veya bir sonraki gün olabilir. Foley kateteri çıkarılan bir hastaya bir takvim günü geçmeden yeni bir foley kateter takılır ise kateter günü sayımına kalınan yerden devam edilir, ara verilmez. Foley kateteri çıkarılan bir hasta en az bir takvim gününü katetersiz olarak geçirdikten sonra yeni bir kateter takılır ise bu kateterin takıldığı günden itibaren üriner kateter günü sayımına yeniden başlanır. Aradaki gün veya günler sayılmaz.</t>
  </si>
  <si>
    <r>
      <t xml:space="preserve">İdrar kültüründe üreyen </t>
    </r>
    <r>
      <rPr>
        <b/>
        <u/>
        <sz val="10"/>
        <color theme="1"/>
        <rFont val="Calibri"/>
        <family val="2"/>
        <charset val="162"/>
        <scheme val="minor"/>
      </rPr>
      <t>&gt;2 tür mikroorganizma</t>
    </r>
    <r>
      <rPr>
        <sz val="10"/>
        <color theme="1"/>
        <rFont val="Calibri"/>
        <family val="2"/>
        <charset val="162"/>
        <scheme val="minor"/>
      </rPr>
      <t xml:space="preserve"> sürveyans için kabul edilmeyen uygunsuz örnektir. İYE için etken olarak miks flora bildirimi yapılamaz. İdrar kültüründe üreyen mikroorganizma aynı genus, fakat farklı tür ise 2 ayrı mikrooorganizma olarak kabul edilir (Örneğin;  </t>
    </r>
    <r>
      <rPr>
        <i/>
        <sz val="10"/>
        <color theme="1"/>
        <rFont val="Calibri"/>
        <family val="2"/>
        <charset val="162"/>
        <scheme val="minor"/>
      </rPr>
      <t>P. aeruginosa ve P. stutzeri</t>
    </r>
    <r>
      <rPr>
        <sz val="10"/>
        <color theme="1"/>
        <rFont val="Calibri"/>
        <family val="2"/>
        <charset val="162"/>
        <scheme val="minor"/>
      </rPr>
      <t xml:space="preserve">). Aynı mikroorganizma farklı antimikrobiyal duyarlılık paterni ile rapor edilmiş ise tek mikroorganizma olarak kaydedilir (Örneğin; MRSA ve MSSA gibi). </t>
    </r>
  </si>
  <si>
    <r>
      <rPr>
        <u/>
        <sz val="10"/>
        <color theme="1"/>
        <rFont val="Calibri"/>
        <family val="2"/>
        <charset val="162"/>
        <scheme val="minor"/>
      </rPr>
      <t>Aşağıdaki mikroorganizmalar İYE için etken olarak kayıt altına alınmaz</t>
    </r>
    <r>
      <rPr>
        <sz val="10"/>
        <color theme="1"/>
        <rFont val="Calibri"/>
        <family val="2"/>
        <charset val="162"/>
        <scheme val="minor"/>
      </rPr>
      <t>:</t>
    </r>
  </si>
  <si>
    <t>–        Candida türleri ya da tanımlanmamış maya</t>
  </si>
  <si>
    <t>–        Küf mantarları</t>
  </si>
  <si>
    <t>–        Dimorfik funguslar</t>
  </si>
  <si>
    <t>–        Parazitler</t>
  </si>
  <si>
    <t>Etken olarak kayıt altına alınmayan mikroorganizmalar İYE için sekonder bakteremi etkeni olarak da kabul edilmez.</t>
  </si>
  <si>
    <t>Hastada titreme var mı?</t>
  </si>
  <si>
    <t>Hastada hipotansiyon var mı?</t>
  </si>
  <si>
    <t xml:space="preserve">Hastada apne var mı? </t>
  </si>
  <si>
    <t>Hastada bradikardi var mı?</t>
  </si>
  <si>
    <t>EVET</t>
  </si>
  <si>
    <t>Hasta en az 2 gün süreyle mekanik ventilatörde mi?</t>
  </si>
  <si>
    <r>
      <t>Arka arkaya çekilmiş iki veya daha fazla akciğer grafisinde* konsolidasyon var mı?</t>
    </r>
    <r>
      <rPr>
        <vertAlign val="superscript"/>
        <sz val="11"/>
        <color theme="1"/>
        <rFont val="Calibri"/>
        <family val="2"/>
        <charset val="162"/>
        <scheme val="minor"/>
      </rPr>
      <t>1,2</t>
    </r>
  </si>
  <si>
    <r>
      <t>Arka arkaya çekilmiş iki veya daha fazla akciğer grafisinde* kavitasyon var mı?</t>
    </r>
    <r>
      <rPr>
        <vertAlign val="superscript"/>
        <sz val="11"/>
        <color theme="1"/>
        <rFont val="Calibri"/>
        <family val="2"/>
        <charset val="162"/>
        <scheme val="minor"/>
      </rPr>
      <t>1,2</t>
    </r>
  </si>
  <si>
    <t xml:space="preserve">PNÖM 1 TANISI ALAN HASTALARDA </t>
  </si>
  <si>
    <t>Hastanın plevral sıvı kültüründe üreme var mı?</t>
  </si>
  <si>
    <t>Hastaya ait histopatolojik incelemede abse oluşumu veya bronşlarda ve alveollerde yoğun PMN birikimi gösteren konsolidasyon odakları var mı?</t>
  </si>
  <si>
    <t>Hastaya ait histopatolojik incelemede akciğer parankiminde fungal hif veya psödohif invazyon saptanmış mı?</t>
  </si>
  <si>
    <t>Hastanın akut ve konvalesan dönem serumlarında belirli bir patojen için IgG antikor titresinde dört kat artış (örn; Chlamydia, influenza virusları) var mı?</t>
  </si>
  <si>
    <t>Soru 2,3,4,5'ten en az biri karşılanıyor mu?</t>
  </si>
  <si>
    <t>Hastada plöritik göğüs ağrısı var mı?</t>
  </si>
  <si>
    <r>
      <t>Hastada kontaminasyon düzeyi minimal olan bir ASY spesimeninde (BAL, protected specimen brush) kültür pozitifliği ile fungus veya Pneumocystis carinii varlığı gösterilmiş mi?</t>
    </r>
    <r>
      <rPr>
        <vertAlign val="superscript"/>
        <sz val="12"/>
        <color theme="1"/>
        <rFont val="Calibri"/>
        <family val="2"/>
        <charset val="162"/>
        <scheme val="minor"/>
      </rPr>
      <t>14-15</t>
    </r>
  </si>
  <si>
    <t>*</t>
  </si>
  <si>
    <t>Altta yatan kardiyak veya pulmoner hastalığı (respiratuar distres sendromu, bronkopulmoner displazi, pulmoner ödem veya kronik obstruktif akciğer hastalığı) olmayan hastalarda yukarıdaki bulgulardan birinin kesin olarak saptandığı tek akciğer grafisi yeterlidir.</t>
  </si>
  <si>
    <t>Pnömoniye ait radyolojik görünümü farklı şekillerde tanımlamak mümkündür (örneğin hava yolu hastalığı, fokal opasifikasyon, yama tarzında artmış dansite). Radyolog tarafından pnömoni kelimesi kullanılmasa da yukarıdaki ve benzeri tanımların pnömoniyi ifade ettiği unutulmamalıdır.</t>
  </si>
  <si>
    <t>Pürülan balgam, akciğerler, bronşlar veya trakeadan gelen ve küçük büyütmede (x100) ≥25 nötrofil ve ≤10 skuamöz epitel hücresi içeren sekresyonlar olarak tanımlanır.</t>
  </si>
  <si>
    <t xml:space="preserve">Balgamın rengi, kıvamı, kokusu ve miktarında değişiklik. </t>
  </si>
  <si>
    <t xml:space="preserve">Takipne: Erişkinlerde &gt;25/dk., &lt;37 haftalık Prematüre Yenidoğanda &gt;75/dk., 37-40 hafta arasında doğan bebeklerde, 2 aylıktan küçük bebeklerde &gt;60/dk., 2-12 aylık bebeklerde &gt;50/dk., &lt;1 yaş çocuklarda &gt;30/dk. </t>
  </si>
  <si>
    <t>Ral=crackle</t>
  </si>
  <si>
    <t>Arteriyel oksijenizasyon=PaO2/FiO2</t>
  </si>
  <si>
    <t>Kan ve balgam kültürleri birbirini izleyen 48 saat içinde alınmış olmalıdır.</t>
  </si>
  <si>
    <t>Derin öksürük, indüksiyon, aspirasyon veya lavajla alınan balgam örneklerinin semikantitatif veya nonkantitatif kültürleri kabul edilebilir.</t>
  </si>
  <si>
    <t>Kan kültüründeki üreme başka bir enfeksiyon odağı ile ilişkili değildir.</t>
  </si>
  <si>
    <t>Tanı veya tedavi amacıyla alınan bir veya daha fazla kan örneğinde kültür veya kültür dışı mikrobiyolojik testlerle patojen mikroorganizma tanımlanmış mı?</t>
  </si>
  <si>
    <t>Hastada ateş (&gt;38.0ºC) var mı?</t>
  </si>
  <si>
    <t xml:space="preserve">Hastada ateş (&gt;38.0ºC) var mı? </t>
  </si>
  <si>
    <t>Hastada hipotermi (&lt;36.0ºC) var mı?</t>
  </si>
  <si>
    <t>Hastada ateş (&gt;38.0°C) var mı?</t>
  </si>
  <si>
    <r>
      <t xml:space="preserve">VİD kriterlerini karşılayan hastada mekanik ventilasyonun </t>
    </r>
    <r>
      <rPr>
        <b/>
        <i/>
        <sz val="11"/>
        <color theme="1"/>
        <rFont val="Calibri"/>
        <family val="2"/>
        <charset val="162"/>
        <scheme val="minor"/>
      </rPr>
      <t>3. günü ve daha sonrası için geçerli olmak koşuluyla</t>
    </r>
    <r>
      <rPr>
        <b/>
        <sz val="11"/>
        <color theme="1"/>
        <rFont val="Calibri"/>
        <family val="2"/>
        <charset val="162"/>
        <scheme val="minor"/>
      </rPr>
      <t xml:space="preserve">;  </t>
    </r>
    <r>
      <rPr>
        <b/>
        <u/>
        <sz val="11"/>
        <color theme="1"/>
        <rFont val="Calibri"/>
        <family val="2"/>
        <charset val="162"/>
        <scheme val="minor"/>
      </rPr>
      <t>oksijenasyonun kötüleşmeye başladığı günden iki gün öncesini veya iki gün sonrasını içine alan dönemde (VİO pencere döneminde):</t>
    </r>
    <r>
      <rPr>
        <b/>
        <sz val="11"/>
        <color theme="1"/>
        <rFont val="Calibri"/>
        <family val="2"/>
        <charset val="162"/>
        <scheme val="minor"/>
      </rPr>
      <t xml:space="preserve"> </t>
    </r>
  </si>
  <si>
    <r>
      <t xml:space="preserve">VİD ve EVİK kriterlerini karşılayan hastada mekanik ventilasyonun </t>
    </r>
    <r>
      <rPr>
        <b/>
        <i/>
        <sz val="11"/>
        <color theme="1"/>
        <rFont val="Calibri"/>
        <family val="2"/>
        <charset val="162"/>
        <scheme val="minor"/>
      </rPr>
      <t>3. günü ve daha sonrası için geçerli olmak koşuluyla</t>
    </r>
    <r>
      <rPr>
        <b/>
        <sz val="11"/>
        <color theme="1"/>
        <rFont val="Calibri"/>
        <family val="2"/>
        <charset val="162"/>
        <scheme val="minor"/>
      </rPr>
      <t xml:space="preserve">;  </t>
    </r>
    <r>
      <rPr>
        <b/>
        <u/>
        <sz val="11"/>
        <color theme="1"/>
        <rFont val="Calibri"/>
        <family val="2"/>
        <charset val="162"/>
        <scheme val="minor"/>
      </rPr>
      <t>oksijenasyonun kötüleşmeye başladığı günden iki gün öncesini veya iki gün sonrasını içine alan dönemde  (VİO pencere döneminde</t>
    </r>
  </si>
  <si>
    <t>Pürülan solunum sekresyonuna gerek olmaksızın, kantitatif veya semikantitatif eşik değeri* karşılayan ETA, BAL, akciğer dokusu veya korunmuş fırça örneğinden mikroorganizma üremesi var mı?</t>
  </si>
  <si>
    <t xml:space="preserve">* VİO Tanısında Kullanılan Kantitatif Kültür Eşik Değerler                                               </t>
  </si>
  <si>
    <t>** Örnek, torasentez sırasında veya göğüs tüpü takıldıktan sonraki ilk 24 saat içinde alınmışsa uygundur. Ancak plevral sıvı örnekleri göğüs tüpü yeniden yerleştirildikten veya göğüs tüpü takılmasının üzerinden 24 saatten uzun süre geçtikten sonra alınmışsa uygun değildir.</t>
  </si>
  <si>
    <t>Plevral sıvıda tanımlanan mikroorganizma** var mı?</t>
  </si>
  <si>
    <t>Solunum sekresyonlarında influenza virüsü, RSV, adenovirüs, parainfluenza virüsü, rinovirüs, insan metapnömovirüsü, koronavirüs için pozitif tanı testi var mı?</t>
  </si>
  <si>
    <t>Balgam, endotrakeal aspirat ( ETA), bronkoalveoler lavaj (BAL), akciğer dokusu veya korunmuş fırça örneğinin kültüründen eşik değeri* karşılamayan mikroorganizma üremesi var mı?</t>
  </si>
  <si>
    <r>
      <t>Hasta eğer 12 aylıktan küçük bebek ise arka arkaya çekilmiş iki veya daha fazla akciğer grafisinde* pnömatoseller var mı?</t>
    </r>
    <r>
      <rPr>
        <vertAlign val="superscript"/>
        <sz val="11"/>
        <color theme="1"/>
        <rFont val="Calibri"/>
        <family val="2"/>
        <charset val="162"/>
        <scheme val="minor"/>
      </rPr>
      <t>1,2</t>
    </r>
  </si>
  <si>
    <t>Kültürün alındığı tarih itibari ile iki günden uzun süredir santral kateter kullanımı var mı?</t>
  </si>
  <si>
    <r>
      <rPr>
        <b/>
        <sz val="14"/>
        <color theme="1"/>
        <rFont val="Calibri"/>
        <family val="2"/>
        <charset val="162"/>
        <scheme val="minor"/>
      </rPr>
      <t>Soruların cevabını</t>
    </r>
    <r>
      <rPr>
        <b/>
        <sz val="14"/>
        <color rgb="FFFF0000"/>
        <rFont val="Calibri"/>
        <family val="2"/>
        <charset val="162"/>
        <scheme val="minor"/>
      </rPr>
      <t xml:space="preserve"> </t>
    </r>
    <r>
      <rPr>
        <b/>
        <sz val="14"/>
        <color rgb="FFFFFF00"/>
        <rFont val="Calibri"/>
        <family val="2"/>
        <charset val="162"/>
        <scheme val="minor"/>
      </rPr>
      <t>SARI</t>
    </r>
    <r>
      <rPr>
        <b/>
        <sz val="14"/>
        <color rgb="FFFF0000"/>
        <rFont val="Calibri"/>
        <family val="2"/>
        <charset val="162"/>
        <scheme val="minor"/>
      </rPr>
      <t xml:space="preserve"> </t>
    </r>
    <r>
      <rPr>
        <b/>
        <sz val="14"/>
        <color theme="1"/>
        <rFont val="Calibri"/>
        <family val="2"/>
        <charset val="162"/>
        <scheme val="minor"/>
      </rPr>
      <t>hücrelerin içine giriniz!</t>
    </r>
  </si>
  <si>
    <r>
      <rPr>
        <b/>
        <sz val="14"/>
        <rFont val="Calibri"/>
        <family val="2"/>
        <charset val="162"/>
        <scheme val="minor"/>
      </rPr>
      <t>Soruların cevabını</t>
    </r>
    <r>
      <rPr>
        <b/>
        <sz val="14"/>
        <color rgb="FFFF0000"/>
        <rFont val="Calibri"/>
        <family val="2"/>
        <charset val="162"/>
        <scheme val="minor"/>
      </rPr>
      <t xml:space="preserve"> </t>
    </r>
    <r>
      <rPr>
        <b/>
        <sz val="14"/>
        <color rgb="FFFFFF00"/>
        <rFont val="Calibri"/>
        <family val="2"/>
        <charset val="162"/>
        <scheme val="minor"/>
      </rPr>
      <t>SARI</t>
    </r>
    <r>
      <rPr>
        <b/>
        <sz val="14"/>
        <color rgb="FFFF0000"/>
        <rFont val="Calibri"/>
        <family val="2"/>
        <charset val="162"/>
        <scheme val="minor"/>
      </rPr>
      <t xml:space="preserve"> </t>
    </r>
    <r>
      <rPr>
        <b/>
        <sz val="14"/>
        <rFont val="Calibri"/>
        <family val="2"/>
        <charset val="162"/>
        <scheme val="minor"/>
      </rPr>
      <t>hücrelerin içine giriniz!</t>
    </r>
  </si>
  <si>
    <t>Hastada ateş (&gt; 38.0°C) var mı?</t>
  </si>
  <si>
    <t>≥70 yaş hastalar için başka bir nedenle açıklanamayan mental durum değişikliği var mı?</t>
  </si>
  <si>
    <r>
      <t>Arka arkaya çekilmiş iki veya daha fazla akciğer grafisinde* yeni veya progresif ve kalıcı infiltrasyon var mı?</t>
    </r>
    <r>
      <rPr>
        <vertAlign val="superscript"/>
        <sz val="12"/>
        <color theme="1"/>
        <rFont val="Calibri"/>
        <family val="2"/>
        <charset val="162"/>
        <scheme val="minor"/>
      </rPr>
      <t>1,2</t>
    </r>
  </si>
  <si>
    <r>
      <t>Hastada lökopeni (≤4000 WBC/mm</t>
    </r>
    <r>
      <rPr>
        <vertAlign val="superscript"/>
        <sz val="12"/>
        <color theme="1"/>
        <rFont val="Calibri"/>
        <family val="2"/>
        <charset val="162"/>
        <scheme val="minor"/>
      </rPr>
      <t>3</t>
    </r>
    <r>
      <rPr>
        <sz val="12"/>
        <color theme="1"/>
        <rFont val="Calibri"/>
        <family val="2"/>
        <charset val="162"/>
        <scheme val="minor"/>
      </rPr>
      <t>) var mı?</t>
    </r>
    <r>
      <rPr>
        <b/>
        <u/>
        <sz val="12"/>
        <color theme="1"/>
        <rFont val="Times New Roman"/>
        <family val="1"/>
        <charset val="162"/>
      </rPr>
      <t/>
    </r>
  </si>
  <si>
    <r>
      <t xml:space="preserve">Hastada lökositoz </t>
    </r>
    <r>
      <rPr>
        <sz val="12"/>
        <color theme="1"/>
        <rFont val="Calibri"/>
        <family val="2"/>
        <charset val="162"/>
        <scheme val="minor"/>
      </rPr>
      <t>(≥12000 WBC/mm</t>
    </r>
    <r>
      <rPr>
        <vertAlign val="superscript"/>
        <sz val="12"/>
        <color theme="1"/>
        <rFont val="Calibri"/>
        <family val="2"/>
        <charset val="162"/>
        <scheme val="minor"/>
      </rPr>
      <t>3</t>
    </r>
    <r>
      <rPr>
        <sz val="12"/>
        <color theme="1"/>
        <rFont val="Calibri"/>
        <family val="2"/>
        <charset val="162"/>
        <scheme val="minor"/>
      </rPr>
      <t>) var mı?</t>
    </r>
  </si>
  <si>
    <r>
      <t>Hastada yeni gelişen pürülan balgam</t>
    </r>
    <r>
      <rPr>
        <vertAlign val="superscript"/>
        <sz val="12"/>
        <color theme="1"/>
        <rFont val="Calibri"/>
        <family val="2"/>
        <charset val="162"/>
        <scheme val="minor"/>
      </rPr>
      <t>3</t>
    </r>
    <r>
      <rPr>
        <sz val="12"/>
        <color theme="1"/>
        <rFont val="Calibri"/>
        <family val="2"/>
        <charset val="162"/>
        <scheme val="minor"/>
      </rPr>
      <t xml:space="preserve"> veya balgam karakterinde değişiklik</t>
    </r>
    <r>
      <rPr>
        <vertAlign val="superscript"/>
        <sz val="12"/>
        <color theme="1"/>
        <rFont val="Calibri"/>
        <family val="2"/>
        <charset val="162"/>
        <scheme val="minor"/>
      </rPr>
      <t>4</t>
    </r>
    <r>
      <rPr>
        <sz val="12"/>
        <color theme="1"/>
        <rFont val="Calibri"/>
        <family val="2"/>
        <charset val="162"/>
        <scheme val="minor"/>
      </rPr>
      <t xml:space="preserve"> </t>
    </r>
    <r>
      <rPr>
        <b/>
        <u/>
        <sz val="12"/>
        <color theme="1"/>
        <rFont val="Calibri"/>
        <family val="2"/>
        <charset val="162"/>
        <scheme val="minor"/>
      </rPr>
      <t>veya</t>
    </r>
    <r>
      <rPr>
        <sz val="12"/>
        <color theme="1"/>
        <rFont val="Calibri"/>
        <family val="2"/>
        <charset val="162"/>
        <scheme val="minor"/>
      </rPr>
      <t xml:space="preserve"> respiratuar sekresyonlarda artma veya aspirasyon ihtiyacında artma var mı?</t>
    </r>
  </si>
  <si>
    <r>
      <t xml:space="preserve">Hastada yeni başlayan veya artan öksürük, dispne </t>
    </r>
    <r>
      <rPr>
        <b/>
        <u/>
        <sz val="12"/>
        <color theme="1"/>
        <rFont val="Calibri"/>
        <family val="2"/>
        <charset val="162"/>
        <scheme val="minor"/>
      </rPr>
      <t>veya</t>
    </r>
    <r>
      <rPr>
        <sz val="12"/>
        <color theme="1"/>
        <rFont val="Calibri"/>
        <family val="2"/>
        <charset val="162"/>
        <scheme val="minor"/>
      </rPr>
      <t xml:space="preserve"> takipne</t>
    </r>
    <r>
      <rPr>
        <vertAlign val="superscript"/>
        <sz val="12"/>
        <color theme="1"/>
        <rFont val="Calibri"/>
        <family val="2"/>
        <charset val="162"/>
        <scheme val="minor"/>
      </rPr>
      <t>5</t>
    </r>
    <r>
      <rPr>
        <sz val="12"/>
        <color theme="1"/>
        <rFont val="Calibri"/>
        <family val="2"/>
        <charset val="162"/>
        <scheme val="minor"/>
      </rPr>
      <t xml:space="preserve"> var mı?</t>
    </r>
  </si>
  <si>
    <r>
      <t>Hastada fizik incelemede ral</t>
    </r>
    <r>
      <rPr>
        <vertAlign val="superscript"/>
        <sz val="12"/>
        <color theme="1"/>
        <rFont val="Calibri"/>
        <family val="2"/>
        <charset val="162"/>
        <scheme val="minor"/>
      </rPr>
      <t>6</t>
    </r>
    <r>
      <rPr>
        <sz val="12"/>
        <color theme="1"/>
        <rFont val="Calibri"/>
        <family val="2"/>
        <charset val="162"/>
        <scheme val="minor"/>
      </rPr>
      <t xml:space="preserve"> </t>
    </r>
    <r>
      <rPr>
        <b/>
        <u/>
        <sz val="12"/>
        <color theme="1"/>
        <rFont val="Calibri"/>
        <family val="2"/>
        <charset val="162"/>
        <scheme val="minor"/>
      </rPr>
      <t>veya</t>
    </r>
    <r>
      <rPr>
        <sz val="12"/>
        <color theme="1"/>
        <rFont val="Calibri"/>
        <family val="2"/>
        <charset val="162"/>
        <scheme val="minor"/>
      </rPr>
      <t xml:space="preserve"> bronşiyal solunum sesi duyuluyor mu?</t>
    </r>
  </si>
  <si>
    <r>
      <t>Hastada başka bir odakla ilişkisi olmayan kan kültürü pozitifliği var mı?</t>
    </r>
    <r>
      <rPr>
        <vertAlign val="superscript"/>
        <sz val="12"/>
        <color theme="1"/>
        <rFont val="Calibri"/>
        <family val="2"/>
        <charset val="162"/>
        <scheme val="minor"/>
      </rPr>
      <t>8</t>
    </r>
  </si>
  <si>
    <r>
      <t>Hastanın kontaminasyon düzeyi minimal olan bir ASY örneğinde (BAL, korunmuş fırça yöntemi) kantitatif kültür pozitifliği var mı?</t>
    </r>
    <r>
      <rPr>
        <vertAlign val="superscript"/>
        <sz val="12"/>
        <color theme="1"/>
        <rFont val="Calibri"/>
        <family val="2"/>
        <charset val="162"/>
        <scheme val="minor"/>
      </rPr>
      <t>9</t>
    </r>
  </si>
  <si>
    <r>
      <t xml:space="preserve">Hastanın BAL örneğinin mikroskobik incelemesinde (Gram boyama) </t>
    </r>
    <r>
      <rPr>
        <sz val="11"/>
        <color theme="1"/>
        <rFont val="Calibri"/>
        <family val="2"/>
        <charset val="162"/>
        <scheme val="minor"/>
      </rPr>
      <t xml:space="preserve">³ </t>
    </r>
    <r>
      <rPr>
        <sz val="12"/>
        <color theme="1"/>
        <rFont val="Calibri"/>
        <family val="2"/>
        <charset val="162"/>
        <scheme val="minor"/>
      </rPr>
      <t>%5 hücrede intrasellüler mikroorganizma görülmesi var mı?</t>
    </r>
  </si>
  <si>
    <r>
      <t>Hastaya ait histopatolojik incelemede akciğer parankiminin pozitif kantitatif kültürü var mı?</t>
    </r>
    <r>
      <rPr>
        <vertAlign val="superscript"/>
        <sz val="12"/>
        <color theme="1"/>
        <rFont val="Calibri"/>
        <family val="2"/>
        <charset val="162"/>
        <scheme val="minor"/>
      </rPr>
      <t>9</t>
    </r>
  </si>
  <si>
    <r>
      <t>Tanı veya tedavi amacıyla alınan solunum sekresyonlarında veya dokuda kültür veya kültür dışı mikrobiyolojik testlerle virüs, Bordetella, Legionella, Chlamydia veya Mycoplasma saptanmış mı?</t>
    </r>
    <r>
      <rPr>
        <vertAlign val="superscript"/>
        <sz val="12"/>
        <color theme="1"/>
        <rFont val="Calibri"/>
        <family val="2"/>
        <charset val="162"/>
        <scheme val="minor"/>
      </rPr>
      <t>10-12</t>
    </r>
  </si>
  <si>
    <r>
      <t>Hastanın s</t>
    </r>
    <r>
      <rPr>
        <sz val="12"/>
        <color theme="1"/>
        <rFont val="Calibri"/>
        <family val="2"/>
        <charset val="162"/>
        <scheme val="minor"/>
      </rPr>
      <t>olunum sekresyonlarında veya dokuda Legionella için kültür pozitifliği veya micro-IF testi pozitifliği saptanmış mı?</t>
    </r>
  </si>
  <si>
    <r>
      <t>Hastada i</t>
    </r>
    <r>
      <rPr>
        <sz val="12"/>
        <color theme="1"/>
        <rFont val="Calibri"/>
        <family val="2"/>
        <charset val="162"/>
        <scheme val="minor"/>
      </rPr>
      <t>drarda Legionella pneumophilia serogrup 1 antijenleri RIA veya EIA ile saptanmış mı?</t>
    </r>
  </si>
  <si>
    <r>
      <t xml:space="preserve">Hastanın indirekt IFA ile akut ve konvelasan dönem serumlarında </t>
    </r>
    <r>
      <rPr>
        <i/>
        <sz val="12"/>
        <color theme="1"/>
        <rFont val="Calibri"/>
        <family val="2"/>
        <charset val="162"/>
        <scheme val="minor"/>
      </rPr>
      <t>L. pneumophilia</t>
    </r>
    <r>
      <rPr>
        <sz val="12"/>
        <color theme="1"/>
        <rFont val="Calibri"/>
        <family val="2"/>
        <charset val="162"/>
        <scheme val="minor"/>
      </rPr>
      <t xml:space="preserve"> serogrup 1 antikor titresinde 4 kat artış (1/128’e çıkacak şekilde) var mı?</t>
    </r>
  </si>
  <si>
    <r>
      <t>Hasta immünkompromize mi?</t>
    </r>
    <r>
      <rPr>
        <vertAlign val="superscript"/>
        <sz val="12"/>
        <color theme="1"/>
        <rFont val="Calibri"/>
        <family val="2"/>
        <charset val="162"/>
        <scheme val="minor"/>
      </rPr>
      <t>13</t>
    </r>
  </si>
  <si>
    <r>
      <t>Hastada yeni gelişen pürülan balgam</t>
    </r>
    <r>
      <rPr>
        <vertAlign val="superscript"/>
        <sz val="12"/>
        <color theme="1"/>
        <rFont val="Calibri"/>
        <family val="2"/>
        <charset val="162"/>
        <scheme val="minor"/>
      </rPr>
      <t>3</t>
    </r>
    <r>
      <rPr>
        <sz val="12"/>
        <color theme="1"/>
        <rFont val="Calibri"/>
        <family val="2"/>
        <charset val="162"/>
        <scheme val="minor"/>
      </rPr>
      <t xml:space="preserve"> veya balgam karakterinde değişiklik</t>
    </r>
    <r>
      <rPr>
        <vertAlign val="superscript"/>
        <sz val="12"/>
        <color theme="1"/>
        <rFont val="Calibri"/>
        <family val="2"/>
        <charset val="162"/>
        <scheme val="minor"/>
      </rPr>
      <t>4</t>
    </r>
    <r>
      <rPr>
        <sz val="12"/>
        <color theme="1"/>
        <rFont val="Calibri"/>
        <family val="2"/>
        <charset val="162"/>
        <scheme val="minor"/>
      </rPr>
      <t xml:space="preserve"> veya respiratuar sekresyonlarda artma veya aspirasyon ihtiyacında artma</t>
    </r>
  </si>
  <si>
    <r>
      <t>Hastada yeni başlayan veya artan öksürük, dispne veya takipne</t>
    </r>
    <r>
      <rPr>
        <vertAlign val="superscript"/>
        <sz val="12"/>
        <color theme="1"/>
        <rFont val="Calibri"/>
        <family val="2"/>
        <charset val="162"/>
        <scheme val="minor"/>
      </rPr>
      <t>5</t>
    </r>
    <r>
      <rPr>
        <sz val="12"/>
        <color theme="1"/>
        <rFont val="Calibri"/>
        <family val="2"/>
        <charset val="162"/>
        <scheme val="minor"/>
      </rPr>
      <t xml:space="preserve"> var mı?</t>
    </r>
  </si>
  <si>
    <r>
      <t>Hastada fizik incelemede ral</t>
    </r>
    <r>
      <rPr>
        <vertAlign val="superscript"/>
        <sz val="12"/>
        <color theme="1"/>
        <rFont val="Calibri"/>
        <family val="2"/>
        <charset val="162"/>
        <scheme val="minor"/>
      </rPr>
      <t>6</t>
    </r>
    <r>
      <rPr>
        <sz val="12"/>
        <color theme="1"/>
        <rFont val="Calibri"/>
        <family val="2"/>
        <charset val="162"/>
        <scheme val="minor"/>
      </rPr>
      <t xml:space="preserve"> veya bronşiyal solunum sesi duyuluyor mu?</t>
    </r>
  </si>
  <si>
    <r>
      <t xml:space="preserve">Hastada gaz değişiminde kötüleşme </t>
    </r>
    <r>
      <rPr>
        <sz val="11"/>
        <color theme="1"/>
        <rFont val="Calibri"/>
        <family val="2"/>
        <charset val="162"/>
        <scheme val="minor"/>
      </rPr>
      <t>[</t>
    </r>
    <r>
      <rPr>
        <sz val="12"/>
        <color theme="1"/>
        <rFont val="Calibri"/>
        <family val="2"/>
        <charset val="162"/>
        <scheme val="minor"/>
      </rPr>
      <t>oksijen desatürasyonu (PaO</t>
    </r>
    <r>
      <rPr>
        <vertAlign val="subscript"/>
        <sz val="12"/>
        <color theme="1"/>
        <rFont val="Calibri"/>
        <family val="2"/>
        <charset val="162"/>
        <scheme val="minor"/>
      </rPr>
      <t>2</t>
    </r>
    <r>
      <rPr>
        <sz val="12"/>
        <color theme="1"/>
        <rFont val="Calibri"/>
        <family val="2"/>
        <charset val="162"/>
        <scheme val="minor"/>
      </rPr>
      <t>/FiO</t>
    </r>
    <r>
      <rPr>
        <vertAlign val="subscript"/>
        <sz val="12"/>
        <color theme="1"/>
        <rFont val="Calibri"/>
        <family val="2"/>
        <charset val="162"/>
        <scheme val="minor"/>
      </rPr>
      <t>2</t>
    </r>
    <r>
      <rPr>
        <sz val="11"/>
        <color theme="1"/>
        <rFont val="Calibri"/>
        <family val="2"/>
        <charset val="162"/>
        <scheme val="minor"/>
      </rPr>
      <t>£</t>
    </r>
    <r>
      <rPr>
        <sz val="12"/>
        <color theme="1"/>
        <rFont val="Calibri"/>
        <family val="2"/>
        <charset val="162"/>
        <scheme val="minor"/>
      </rPr>
      <t>240)</t>
    </r>
    <r>
      <rPr>
        <sz val="11"/>
        <color theme="1"/>
        <rFont val="Calibri"/>
        <family val="2"/>
        <charset val="162"/>
        <scheme val="minor"/>
      </rPr>
      <t>]</t>
    </r>
    <r>
      <rPr>
        <vertAlign val="superscript"/>
        <sz val="11"/>
        <color theme="1"/>
        <rFont val="Calibri"/>
        <family val="2"/>
        <charset val="162"/>
        <scheme val="minor"/>
      </rPr>
      <t>7</t>
    </r>
    <r>
      <rPr>
        <sz val="12"/>
        <color theme="1"/>
        <rFont val="Calibri"/>
        <family val="2"/>
        <charset val="162"/>
        <scheme val="minor"/>
      </rPr>
      <t>, oksijen ihtiyacında artma veya ventilasyon ihtiyacında artma var mı*</t>
    </r>
  </si>
  <si>
    <r>
      <t>Hastada h</t>
    </r>
    <r>
      <rPr>
        <sz val="12"/>
        <color theme="1"/>
        <rFont val="Calibri"/>
        <family val="2"/>
        <charset val="162"/>
        <scheme val="minor"/>
      </rPr>
      <t>emoptizi var mı?</t>
    </r>
  </si>
  <si>
    <r>
      <t xml:space="preserve">Hastanın kan kültürü ve balgam, ETA veya korunmuş fırça örneğinde eş zamanlı </t>
    </r>
    <r>
      <rPr>
        <i/>
        <sz val="12"/>
        <color theme="1"/>
        <rFont val="Calibri"/>
        <family val="2"/>
        <charset val="162"/>
        <scheme val="minor"/>
      </rPr>
      <t xml:space="preserve">Candida </t>
    </r>
    <r>
      <rPr>
        <sz val="12"/>
        <color theme="1"/>
        <rFont val="Calibri"/>
        <family val="2"/>
        <charset val="162"/>
        <scheme val="minor"/>
      </rPr>
      <t>spp. üremesi var mı?</t>
    </r>
    <r>
      <rPr>
        <vertAlign val="superscript"/>
        <sz val="12"/>
        <color theme="1"/>
        <rFont val="Calibri"/>
        <family val="2"/>
        <charset val="162"/>
        <scheme val="minor"/>
      </rPr>
      <t>14-15</t>
    </r>
  </si>
  <si>
    <r>
      <t>Hastada kontaminasyon düzeyi minimal olan bir ASY örneğinde (BAL, korunmuş fırça örneği) direkt mikroskopik inceleme ile, kültürde veya kültür dışı tanısal laboratuvar testleri ile mantar varlığı gösterilmiş mi?</t>
    </r>
    <r>
      <rPr>
        <vertAlign val="superscript"/>
        <sz val="12"/>
        <color theme="1"/>
        <rFont val="Calibri"/>
        <family val="2"/>
        <charset val="162"/>
        <scheme val="minor"/>
      </rPr>
      <t>14-15</t>
    </r>
  </si>
  <si>
    <r>
      <t xml:space="preserve">Ventilatöre bağlı olmayan hastalarda nadiren, klinik belirti/bulgular ve tek bir akciğer grafisi ile SHİP oldukça kolay bir şekilde konulabilir. Ancak özellikle altta yatan akciğer veya kalp hastalığı (örneğin, intersitisyel akciğer hastalığı veya konjestif kalp yetmezliği) olan hastalarda SHİP tanısı oldukça güç olabilir. Diğer noninfeksiyöz nedenler (örneğin, pulmoner ödem) pnömoni kliniğini taklit edebilir. Bu gibi durumlarda noninfeksiyöz nedenleri infeksiyöz nedenlerden ayırdetmek amacıyla </t>
    </r>
    <r>
      <rPr>
        <b/>
        <u/>
        <sz val="10"/>
        <color theme="1"/>
        <rFont val="Calibri"/>
        <family val="2"/>
        <charset val="162"/>
        <scheme val="minor"/>
      </rPr>
      <t>birden fazla akciğer grafisi</t>
    </r>
    <r>
      <rPr>
        <sz val="10"/>
        <color theme="1"/>
        <rFont val="Calibri"/>
        <family val="2"/>
        <charset val="162"/>
        <scheme val="minor"/>
      </rPr>
      <t xml:space="preserve"> incelenmelidir. Bu zor vakalarda SHİP tanısını kesinleştirmek için hastanın </t>
    </r>
    <r>
      <rPr>
        <u/>
        <sz val="10"/>
        <color theme="1"/>
        <rFont val="Calibri"/>
        <family val="2"/>
        <charset val="162"/>
        <scheme val="minor"/>
      </rPr>
      <t xml:space="preserve">değerlendirildiği güne, </t>
    </r>
    <r>
      <rPr>
        <b/>
        <u/>
        <sz val="10"/>
        <color theme="1"/>
        <rFont val="Calibri"/>
        <family val="2"/>
        <charset val="162"/>
        <scheme val="minor"/>
      </rPr>
      <t>üç gün öncesine</t>
    </r>
    <r>
      <rPr>
        <u/>
        <sz val="10"/>
        <color theme="1"/>
        <rFont val="Calibri"/>
        <family val="2"/>
        <charset val="162"/>
        <scheme val="minor"/>
      </rPr>
      <t xml:space="preserve">, ilk değerlendirmeden </t>
    </r>
    <r>
      <rPr>
        <b/>
        <u/>
        <sz val="10"/>
        <color theme="1"/>
        <rFont val="Calibri"/>
        <family val="2"/>
        <charset val="162"/>
        <scheme val="minor"/>
      </rPr>
      <t>iki ve yedi gün sonrasına</t>
    </r>
    <r>
      <rPr>
        <u/>
        <sz val="10"/>
        <color theme="1"/>
        <rFont val="Calibri"/>
        <family val="2"/>
        <charset val="162"/>
        <scheme val="minor"/>
      </rPr>
      <t xml:space="preserve"> ait</t>
    </r>
    <r>
      <rPr>
        <sz val="10"/>
        <color theme="1"/>
        <rFont val="Calibri"/>
        <family val="2"/>
        <charset val="162"/>
        <scheme val="minor"/>
      </rPr>
      <t xml:space="preserve"> grafilerin incelenmesi faydalıdır. Pnömoninin başlangıcı ve progresyonu hızlı olabilir, </t>
    </r>
    <r>
      <rPr>
        <u/>
        <sz val="10"/>
        <color theme="1"/>
        <rFont val="Calibri"/>
        <family val="2"/>
        <charset val="162"/>
        <scheme val="minor"/>
      </rPr>
      <t>ancak rezolüsyonu hızlı olmaz</t>
    </r>
    <r>
      <rPr>
        <sz val="10"/>
        <color theme="1"/>
        <rFont val="Calibri"/>
        <family val="2"/>
        <charset val="162"/>
        <scheme val="minor"/>
      </rPr>
      <t>. Pnömoniye ait radyolojik değişikliklerin düzelmesi haftalar alabilir. Bu nedenle hızlı radyolojik rezolüsyon pnömoni tanısının aleyhinedir, daha çok noninfeksiyöz bir etyolojiye işaret eder (örneğin, atelektazi veya konjestif kalp yetmezliği)</t>
    </r>
  </si>
  <si>
    <r>
      <t>Kan kültür</t>
    </r>
    <r>
      <rPr>
        <vertAlign val="subscript"/>
        <sz val="10"/>
        <color theme="1"/>
        <rFont val="Calibri"/>
        <family val="2"/>
        <charset val="162"/>
        <scheme val="minor"/>
      </rPr>
      <t xml:space="preserve"> </t>
    </r>
    <r>
      <rPr>
        <sz val="10"/>
        <color theme="1"/>
        <rFont val="Calibri"/>
        <family val="2"/>
        <charset val="162"/>
        <scheme val="minor"/>
      </rPr>
      <t xml:space="preserve">pozitifliği ve radyolojik olarak pnömoni bulgusu olan hastalarda, özellikle intravasküler kateter veya üriner kateter gibi invaziv aletlerin varlığında, pnömoni etyolojisi çok dikkatle belirlenmelidir. Genellikle immünkompetan hastalarda kan kültüründe üreyen koagülaz-negatif stafilokoklar, cild kontaminantları ve mayalar pnömoninin etyolojik ajanı </t>
    </r>
    <r>
      <rPr>
        <u/>
        <sz val="10"/>
        <color theme="1"/>
        <rFont val="Calibri"/>
        <family val="2"/>
        <charset val="162"/>
        <scheme val="minor"/>
      </rPr>
      <t>değildir.</t>
    </r>
  </si>
  <si>
    <r>
      <t xml:space="preserve">Endotrakeal aspirat, minimal düzeyde kontamine </t>
    </r>
    <r>
      <rPr>
        <u/>
        <sz val="10"/>
        <color theme="1"/>
        <rFont val="Calibri"/>
        <family val="2"/>
        <charset val="162"/>
        <scheme val="minor"/>
      </rPr>
      <t>ASY sekresyonu tanımına uymaz.</t>
    </r>
    <r>
      <rPr>
        <sz val="10"/>
        <color theme="1"/>
        <rFont val="Calibri"/>
        <family val="2"/>
        <charset val="162"/>
        <scheme val="minor"/>
      </rPr>
      <t xml:space="preserve"> Bu tanıma uyan örneklerden kantitatif kültürler için eşik değerler aşağıdaki tablo</t>
    </r>
    <r>
      <rPr>
        <b/>
        <sz val="10"/>
        <color theme="1"/>
        <rFont val="Calibri"/>
        <family val="2"/>
        <charset val="162"/>
        <scheme val="minor"/>
      </rPr>
      <t>da</t>
    </r>
    <r>
      <rPr>
        <sz val="10"/>
        <color theme="1"/>
        <rFont val="Calibri"/>
        <family val="2"/>
        <charset val="162"/>
        <scheme val="minor"/>
      </rPr>
      <t xml:space="preserve"> sunulmuştur.</t>
    </r>
  </si>
  <si>
    <r>
      <t xml:space="preserve">Bir hastanede laboratuvar bulgularıyla kanıtlanmış RSV, adenovirus veya influenza pnömonisi olguları var ise takip eden benzer klinik belirti ve bulguları olan olgularda klinisyenin SHİP ön tanısı </t>
    </r>
    <r>
      <rPr>
        <b/>
        <u/>
        <sz val="10"/>
        <color theme="1"/>
        <rFont val="Calibri"/>
        <family val="2"/>
        <charset val="162"/>
        <scheme val="minor"/>
      </rPr>
      <t>tek başına yeterli bir kriterdir.</t>
    </r>
  </si>
  <si>
    <r>
      <rPr>
        <u/>
        <sz val="10"/>
        <color theme="1"/>
        <rFont val="Calibri"/>
        <family val="2"/>
        <charset val="162"/>
        <scheme val="minor"/>
      </rPr>
      <t>Viruslara ve Mycoplasma</t>
    </r>
    <r>
      <rPr>
        <sz val="10"/>
        <color theme="1"/>
        <rFont val="Calibri"/>
        <family val="2"/>
        <charset val="162"/>
        <scheme val="minor"/>
      </rPr>
      <t xml:space="preserve">’ya bağlı pnömonide genellikle az miktarda ve sulu balgam görülür (nadiren mukopürülan olabilir). </t>
    </r>
  </si>
  <si>
    <r>
      <rPr>
        <u/>
        <sz val="10"/>
        <color theme="1"/>
        <rFont val="Calibri"/>
        <family val="2"/>
        <charset val="162"/>
        <scheme val="minor"/>
      </rPr>
      <t>Legionella, Mycoplasma veya viruslara</t>
    </r>
    <r>
      <rPr>
        <sz val="10"/>
        <color theme="1"/>
        <rFont val="Calibri"/>
        <family val="2"/>
        <charset val="162"/>
        <scheme val="minor"/>
      </rPr>
      <t xml:space="preserve"> bağlı pnömonilerde solunum sekresyonlarının </t>
    </r>
    <r>
      <rPr>
        <b/>
        <u/>
        <sz val="10"/>
        <color theme="1"/>
        <rFont val="Calibri"/>
        <family val="2"/>
        <charset val="162"/>
        <scheme val="minor"/>
      </rPr>
      <t>boyalı örneklerinde çok az miktarda bakteri</t>
    </r>
    <r>
      <rPr>
        <sz val="10"/>
        <color theme="1"/>
        <rFont val="Calibri"/>
        <family val="2"/>
        <charset val="162"/>
        <scheme val="minor"/>
      </rPr>
      <t xml:space="preserve"> görülebilir.</t>
    </r>
  </si>
  <si>
    <r>
      <t>Nötropenik hastalar (</t>
    </r>
    <r>
      <rPr>
        <b/>
        <sz val="10"/>
        <color theme="1"/>
        <rFont val="Calibri"/>
        <family val="2"/>
        <charset val="162"/>
        <scheme val="minor"/>
      </rPr>
      <t>mutlak nötrofil sayısı &lt;500/mm3</t>
    </r>
    <r>
      <rPr>
        <sz val="10"/>
        <color theme="1"/>
        <rFont val="Calibri"/>
        <family val="2"/>
        <charset val="162"/>
        <scheme val="minor"/>
      </rPr>
      <t>), lösemi, lenfoma, HIV infeksiyonu olan hastalar (</t>
    </r>
    <r>
      <rPr>
        <b/>
        <sz val="10"/>
        <color theme="1"/>
        <rFont val="Calibri"/>
        <family val="2"/>
        <charset val="162"/>
        <scheme val="minor"/>
      </rPr>
      <t>CD4 sayısı &lt;200/mm</t>
    </r>
    <r>
      <rPr>
        <b/>
        <vertAlign val="superscript"/>
        <sz val="10"/>
        <color theme="1"/>
        <rFont val="Calibri"/>
        <family val="2"/>
        <charset val="162"/>
        <scheme val="minor"/>
      </rPr>
      <t>3</t>
    </r>
    <r>
      <rPr>
        <sz val="10"/>
        <color theme="1"/>
        <rFont val="Calibri"/>
        <family val="2"/>
        <charset val="162"/>
        <scheme val="minor"/>
      </rPr>
      <t xml:space="preserve">), transplantasyon yapılan hastalar, sitotoksik kemoterapi alanlar, </t>
    </r>
    <r>
      <rPr>
        <u/>
        <sz val="10"/>
        <color theme="1"/>
        <rFont val="Calibri"/>
        <family val="2"/>
        <charset val="162"/>
        <scheme val="minor"/>
      </rPr>
      <t>iki haftadan uzun süre</t>
    </r>
    <r>
      <rPr>
        <sz val="10"/>
        <color theme="1"/>
        <rFont val="Calibri"/>
        <family val="2"/>
        <charset val="162"/>
        <scheme val="minor"/>
      </rPr>
      <t xml:space="preserve"> </t>
    </r>
    <r>
      <rPr>
        <u/>
        <sz val="10"/>
        <color theme="1"/>
        <rFont val="Calibri"/>
        <family val="2"/>
        <charset val="162"/>
        <scheme val="minor"/>
      </rPr>
      <t>her gün</t>
    </r>
    <r>
      <rPr>
        <sz val="10"/>
        <color theme="1"/>
        <rFont val="Calibri"/>
        <family val="2"/>
        <charset val="162"/>
        <scheme val="minor"/>
      </rPr>
      <t xml:space="preserve"> yüksek doz steroid veya diğer immünsupresif tedavi alan hastalardır </t>
    </r>
    <r>
      <rPr>
        <i/>
        <u/>
        <sz val="10"/>
        <color theme="1"/>
        <rFont val="Calibri"/>
        <family val="2"/>
        <charset val="162"/>
        <scheme val="minor"/>
      </rPr>
      <t>(&gt;40 mg prednizon veya 160 mg hidrokortizon, &gt;32 mg metilprednizolon, &gt;6 mg deksametazon, &gt;200 mg kortizon).</t>
    </r>
  </si>
  <si>
    <r>
      <t xml:space="preserve">Hastanın WBC </t>
    </r>
    <r>
      <rPr>
        <u/>
        <sz val="11"/>
        <color theme="1"/>
        <rFont val="Calibri"/>
        <family val="2"/>
        <charset val="162"/>
        <scheme val="minor"/>
      </rPr>
      <t>&gt;</t>
    </r>
    <r>
      <rPr>
        <sz val="11"/>
        <color theme="1"/>
        <rFont val="Calibri"/>
        <family val="2"/>
        <charset val="162"/>
        <scheme val="minor"/>
      </rPr>
      <t>12 000 hücre/mm</t>
    </r>
    <r>
      <rPr>
        <vertAlign val="superscript"/>
        <sz val="11"/>
        <color theme="1"/>
        <rFont val="Calibri"/>
        <family val="2"/>
        <charset val="162"/>
        <scheme val="minor"/>
      </rPr>
      <t xml:space="preserve">3 </t>
    </r>
    <r>
      <rPr>
        <b/>
        <u/>
        <sz val="11"/>
        <color theme="1"/>
        <rFont val="Calibri"/>
        <family val="2"/>
        <charset val="162"/>
        <scheme val="minor"/>
      </rPr>
      <t>veya</t>
    </r>
    <r>
      <rPr>
        <b/>
        <sz val="11"/>
        <color theme="1"/>
        <rFont val="Calibri"/>
        <family val="2"/>
        <charset val="162"/>
        <scheme val="minor"/>
      </rPr>
      <t xml:space="preserve"> </t>
    </r>
    <r>
      <rPr>
        <u/>
        <sz val="11"/>
        <color theme="1"/>
        <rFont val="Calibri"/>
        <family val="2"/>
        <charset val="162"/>
        <scheme val="minor"/>
      </rPr>
      <t>&lt;</t>
    </r>
    <r>
      <rPr>
        <sz val="11"/>
        <color theme="1"/>
        <rFont val="Calibri"/>
        <family val="2"/>
        <charset val="162"/>
        <scheme val="minor"/>
      </rPr>
      <t xml:space="preserve"> 4000 hücre/mm</t>
    </r>
    <r>
      <rPr>
        <vertAlign val="superscript"/>
        <sz val="11"/>
        <color theme="1"/>
        <rFont val="Calibri"/>
        <family val="2"/>
        <charset val="162"/>
        <scheme val="minor"/>
      </rPr>
      <t xml:space="preserve">3 </t>
    </r>
    <r>
      <rPr>
        <sz val="11"/>
        <color theme="1"/>
        <rFont val="Calibri"/>
        <family val="2"/>
        <charset val="162"/>
        <scheme val="minor"/>
      </rPr>
      <t xml:space="preserve">mü? </t>
    </r>
  </si>
  <si>
    <r>
      <t xml:space="preserve">Yeni bir antimikrobiyal ilaç başlanmış </t>
    </r>
    <r>
      <rPr>
        <b/>
        <sz val="11"/>
        <color theme="1"/>
        <rFont val="Calibri"/>
        <family val="2"/>
        <charset val="162"/>
        <scheme val="minor"/>
      </rPr>
      <t>ve</t>
    </r>
    <r>
      <rPr>
        <sz val="11"/>
        <color theme="1"/>
        <rFont val="Calibri"/>
        <family val="2"/>
        <charset val="162"/>
        <scheme val="minor"/>
      </rPr>
      <t xml:space="preserve"> en az 4 gün devam edilmiş mi?</t>
    </r>
  </si>
  <si>
    <r>
      <rPr>
        <i/>
        <sz val="11"/>
        <color theme="1"/>
        <rFont val="Calibri"/>
        <family val="2"/>
        <charset val="162"/>
        <scheme val="minor"/>
      </rPr>
      <t>Legionella</t>
    </r>
    <r>
      <rPr>
        <sz val="11"/>
        <color theme="1"/>
        <rFont val="Calibri"/>
        <family val="2"/>
        <charset val="162"/>
        <scheme val="minor"/>
      </rPr>
      <t xml:space="preserve"> spp. için pozitif tanı testi var mı?</t>
    </r>
  </si>
  <si>
    <r>
      <t xml:space="preserve">“Bazal stabilite" veya "düzelme dönemi”nden sonra hastada oksijenlenmenin bozulduğunu gösteren günlük minimum FiO2 düzeyinde ≥0,20 (20 puan) artış var mı ve bu artış  </t>
    </r>
    <r>
      <rPr>
        <sz val="11"/>
        <color theme="1"/>
        <rFont val="Calibri"/>
        <family val="2"/>
        <charset val="162"/>
        <scheme val="minor"/>
      </rPr>
      <t>≥2 takvim günü süreyle devam etmiş mi?</t>
    </r>
  </si>
  <si>
    <r>
      <t xml:space="preserve">“Bazal stabilite" veya "düzelme dönemi”nden sonra hastada oksijenlenmenin bozulduğunu gösteren günlük minimum PEEP düzeyinde ≥3 cmH2O artış var mı ve bu artış </t>
    </r>
    <r>
      <rPr>
        <sz val="11"/>
        <color theme="1"/>
        <rFont val="Calibri"/>
        <family val="2"/>
        <charset val="162"/>
        <scheme val="minor"/>
      </rPr>
      <t>≥ 2 takvim günü süreyle devam etmiş mi?</t>
    </r>
  </si>
  <si>
    <r>
      <t>Foley kateterin</t>
    </r>
    <r>
      <rPr>
        <vertAlign val="superscript"/>
        <sz val="11"/>
        <color theme="1"/>
        <rFont val="Calibri"/>
        <family val="2"/>
        <charset val="162"/>
        <scheme val="minor"/>
      </rPr>
      <t>1</t>
    </r>
    <r>
      <rPr>
        <sz val="11"/>
        <color theme="1"/>
        <rFont val="Calibri"/>
        <family val="2"/>
        <charset val="162"/>
        <scheme val="minor"/>
      </rPr>
      <t xml:space="preserve"> takıldığı gün birinci gün kabul edilerek, olay tarihinde iki günden uzun süreyi foley kateterli olarak geçirmiş mi?</t>
    </r>
    <r>
      <rPr>
        <vertAlign val="superscript"/>
        <sz val="11"/>
        <color theme="1"/>
        <rFont val="Calibri"/>
        <family val="2"/>
        <charset val="162"/>
        <scheme val="minor"/>
      </rPr>
      <t>2</t>
    </r>
  </si>
  <si>
    <r>
      <t>İdrar kültüründe</t>
    </r>
    <r>
      <rPr>
        <vertAlign val="superscript"/>
        <sz val="11"/>
        <color theme="1"/>
        <rFont val="Calibri"/>
        <family val="2"/>
        <charset val="162"/>
        <scheme val="minor"/>
      </rPr>
      <t>3</t>
    </r>
    <r>
      <rPr>
        <sz val="11"/>
        <color theme="1"/>
        <rFont val="Calibri"/>
        <family val="2"/>
        <charset val="162"/>
        <scheme val="minor"/>
      </rPr>
      <t xml:space="preserve"> en az birinde 10</t>
    </r>
    <r>
      <rPr>
        <vertAlign val="superscript"/>
        <sz val="11"/>
        <color theme="1"/>
        <rFont val="Calibri"/>
        <family val="2"/>
        <charset val="162"/>
        <scheme val="minor"/>
      </rPr>
      <t>5</t>
    </r>
    <r>
      <rPr>
        <sz val="11"/>
        <color theme="1"/>
        <rFont val="Calibri"/>
        <family val="2"/>
        <charset val="162"/>
        <scheme val="minor"/>
      </rPr>
      <t xml:space="preserve"> kob/ml bakteri üremiş olmak kaydıyla </t>
    </r>
    <r>
      <rPr>
        <b/>
        <u/>
        <sz val="11"/>
        <color theme="1"/>
        <rFont val="Calibri"/>
        <family val="2"/>
        <charset val="162"/>
        <scheme val="minor"/>
      </rPr>
      <t>en fazla iki</t>
    </r>
    <r>
      <rPr>
        <sz val="11"/>
        <color theme="1"/>
        <rFont val="Calibri"/>
        <family val="2"/>
        <charset val="162"/>
        <scheme val="minor"/>
      </rPr>
      <t xml:space="preserve"> farklı mikroorganizma</t>
    </r>
    <r>
      <rPr>
        <vertAlign val="superscript"/>
        <sz val="11"/>
        <color theme="1"/>
        <rFont val="Calibri"/>
        <family val="2"/>
        <charset val="162"/>
        <scheme val="minor"/>
      </rPr>
      <t>4</t>
    </r>
    <r>
      <rPr>
        <sz val="11"/>
        <color theme="1"/>
        <rFont val="Calibri"/>
        <family val="2"/>
        <charset val="162"/>
        <scheme val="minor"/>
      </rPr>
      <t xml:space="preserve"> üremesi var mı?</t>
    </r>
  </si>
  <si>
    <r>
      <t>Farklı zamanlarda alınan iki veya daha fazla kan kültüründe aynı cilt flora üyesi [difteroidler (</t>
    </r>
    <r>
      <rPr>
        <i/>
        <sz val="12"/>
        <color theme="1"/>
        <rFont val="Calibri"/>
        <family val="2"/>
        <charset val="162"/>
        <scheme val="minor"/>
      </rPr>
      <t>C.diphtheriae</t>
    </r>
    <r>
      <rPr>
        <sz val="12"/>
        <color theme="1"/>
        <rFont val="Calibri"/>
        <family val="2"/>
        <charset val="162"/>
        <scheme val="minor"/>
      </rPr>
      <t xml:space="preserve"> dışındaki </t>
    </r>
    <r>
      <rPr>
        <i/>
        <sz val="12"/>
        <color theme="1"/>
        <rFont val="Calibri"/>
        <family val="2"/>
        <charset val="162"/>
        <scheme val="minor"/>
      </rPr>
      <t>Corynebacterium</t>
    </r>
    <r>
      <rPr>
        <sz val="12"/>
        <color theme="1"/>
        <rFont val="Calibri"/>
        <family val="2"/>
        <charset val="162"/>
        <scheme val="minor"/>
      </rPr>
      <t xml:space="preserve"> spp.),</t>
    </r>
    <r>
      <rPr>
        <i/>
        <sz val="12"/>
        <color theme="1"/>
        <rFont val="Calibri"/>
        <family val="2"/>
        <charset val="162"/>
        <scheme val="minor"/>
      </rPr>
      <t xml:space="preserve"> Bacillus </t>
    </r>
    <r>
      <rPr>
        <sz val="12"/>
        <color theme="1"/>
        <rFont val="Calibri"/>
        <family val="2"/>
        <charset val="162"/>
        <scheme val="minor"/>
      </rPr>
      <t>spp. (</t>
    </r>
    <r>
      <rPr>
        <i/>
        <sz val="12"/>
        <color theme="1"/>
        <rFont val="Calibri"/>
        <family val="2"/>
        <charset val="162"/>
        <scheme val="minor"/>
      </rPr>
      <t>B.anthracis</t>
    </r>
    <r>
      <rPr>
        <sz val="12"/>
        <color theme="1"/>
        <rFont val="Calibri"/>
        <family val="2"/>
        <charset val="162"/>
        <scheme val="minor"/>
      </rPr>
      <t xml:space="preserve"> hariç), koagülaz negatif stafilokoklar (</t>
    </r>
    <r>
      <rPr>
        <i/>
        <sz val="12"/>
        <color theme="1"/>
        <rFont val="Calibri"/>
        <family val="2"/>
        <charset val="162"/>
        <scheme val="minor"/>
      </rPr>
      <t>S.epidermidis</t>
    </r>
    <r>
      <rPr>
        <sz val="12"/>
        <color theme="1"/>
        <rFont val="Calibri"/>
        <family val="2"/>
        <charset val="162"/>
        <scheme val="minor"/>
      </rPr>
      <t xml:space="preserve"> dahil), viridans grup streptokoklar, </t>
    </r>
    <r>
      <rPr>
        <i/>
        <sz val="12"/>
        <color theme="1"/>
        <rFont val="Calibri"/>
        <family val="2"/>
        <charset val="162"/>
        <scheme val="minor"/>
      </rPr>
      <t>Aerococcus</t>
    </r>
    <r>
      <rPr>
        <sz val="12"/>
        <color theme="1"/>
        <rFont val="Calibri"/>
        <family val="2"/>
        <charset val="162"/>
        <scheme val="minor"/>
      </rPr>
      <t xml:space="preserve"> spp. ve </t>
    </r>
    <r>
      <rPr>
        <i/>
        <sz val="12"/>
        <color theme="1"/>
        <rFont val="Calibri"/>
        <family val="2"/>
        <charset val="162"/>
        <scheme val="minor"/>
      </rPr>
      <t>Micrococcus</t>
    </r>
    <r>
      <rPr>
        <sz val="12"/>
        <color theme="1"/>
        <rFont val="Calibri"/>
        <family val="2"/>
        <charset val="162"/>
        <scheme val="minor"/>
      </rPr>
      <t xml:space="preserve"> spp.] mikroorganizma tanımlanmış mı?
 </t>
    </r>
  </si>
  <si>
    <r>
      <rPr>
        <b/>
        <sz val="14"/>
        <color theme="1"/>
        <rFont val="Calibri"/>
        <family val="2"/>
        <charset val="162"/>
        <scheme val="minor"/>
      </rPr>
      <t>Geçerli bir yorum elde edebilmek için tüm</t>
    </r>
    <r>
      <rPr>
        <b/>
        <sz val="14"/>
        <color rgb="FFFF0000"/>
        <rFont val="Calibri"/>
        <family val="2"/>
        <charset val="162"/>
        <scheme val="minor"/>
      </rPr>
      <t xml:space="preserve"> </t>
    </r>
    <r>
      <rPr>
        <b/>
        <sz val="14"/>
        <color rgb="FFFFFF00"/>
        <rFont val="Calibri"/>
        <family val="2"/>
        <charset val="162"/>
        <scheme val="minor"/>
      </rPr>
      <t>SARI</t>
    </r>
    <r>
      <rPr>
        <b/>
        <sz val="14"/>
        <color rgb="FFFF0000"/>
        <rFont val="Calibri"/>
        <family val="2"/>
        <charset val="162"/>
        <scheme val="minor"/>
      </rPr>
      <t xml:space="preserve"> </t>
    </r>
    <r>
      <rPr>
        <b/>
        <sz val="14"/>
        <color theme="1"/>
        <rFont val="Calibri"/>
        <family val="2"/>
        <charset val="162"/>
        <scheme val="minor"/>
      </rPr>
      <t>hücrelere cevapları girmeniz gerekmektedir.</t>
    </r>
  </si>
  <si>
    <r>
      <rPr>
        <b/>
        <sz val="14"/>
        <rFont val="Calibri"/>
        <family val="2"/>
        <charset val="162"/>
        <scheme val="minor"/>
      </rPr>
      <t>Geçerli bir yorum elde edebilmek için tüm</t>
    </r>
    <r>
      <rPr>
        <b/>
        <sz val="14"/>
        <color rgb="FFFF0000"/>
        <rFont val="Calibri"/>
        <family val="2"/>
        <charset val="162"/>
        <scheme val="minor"/>
      </rPr>
      <t xml:space="preserve"> </t>
    </r>
    <r>
      <rPr>
        <b/>
        <sz val="14"/>
        <color rgb="FFFFFF00"/>
        <rFont val="Calibri"/>
        <family val="2"/>
        <charset val="162"/>
        <scheme val="minor"/>
      </rPr>
      <t>SARI</t>
    </r>
    <r>
      <rPr>
        <b/>
        <sz val="14"/>
        <color rgb="FFFF0000"/>
        <rFont val="Calibri"/>
        <family val="2"/>
        <charset val="162"/>
        <scheme val="minor"/>
      </rPr>
      <t xml:space="preserve"> </t>
    </r>
    <r>
      <rPr>
        <b/>
        <sz val="14"/>
        <rFont val="Calibri"/>
        <family val="2"/>
        <charset val="162"/>
        <scheme val="minor"/>
      </rPr>
      <t>hücrelere cevapları girmeniz gerekmektedir.</t>
    </r>
  </si>
  <si>
    <r>
      <rPr>
        <b/>
        <sz val="14"/>
        <color rgb="FF00B050"/>
        <rFont val="Calibri"/>
        <family val="2"/>
        <charset val="162"/>
        <scheme val="minor"/>
      </rPr>
      <t>YEŞİL</t>
    </r>
    <r>
      <rPr>
        <b/>
        <sz val="14"/>
        <color rgb="FFFF0000"/>
        <rFont val="Calibri"/>
        <family val="2"/>
        <charset val="162"/>
        <scheme val="minor"/>
      </rPr>
      <t xml:space="preserve"> </t>
    </r>
    <r>
      <rPr>
        <b/>
        <sz val="14"/>
        <rFont val="Calibri"/>
        <family val="2"/>
        <charset val="162"/>
        <scheme val="minor"/>
      </rPr>
      <t>hücrelerde verdiğiniz cevaplara göre belirlenen tanılar yer almaktadır.</t>
    </r>
  </si>
  <si>
    <r>
      <rPr>
        <b/>
        <sz val="14"/>
        <rFont val="Calibri"/>
        <family val="2"/>
        <charset val="162"/>
        <scheme val="minor"/>
      </rPr>
      <t xml:space="preserve">Soruların cevabını </t>
    </r>
    <r>
      <rPr>
        <b/>
        <sz val="14"/>
        <color rgb="FFFFFF00"/>
        <rFont val="Calibri"/>
        <family val="2"/>
        <charset val="162"/>
        <scheme val="minor"/>
      </rPr>
      <t>SARI</t>
    </r>
    <r>
      <rPr>
        <b/>
        <sz val="14"/>
        <color rgb="FFFF0000"/>
        <rFont val="Calibri"/>
        <family val="2"/>
        <charset val="162"/>
        <scheme val="minor"/>
      </rPr>
      <t xml:space="preserve"> </t>
    </r>
    <r>
      <rPr>
        <b/>
        <sz val="14"/>
        <rFont val="Calibri"/>
        <family val="2"/>
        <charset val="162"/>
        <scheme val="minor"/>
      </rPr>
      <t>hücrelerin içine giriniz!</t>
    </r>
  </si>
  <si>
    <r>
      <rPr>
        <b/>
        <sz val="14"/>
        <color rgb="FF00B050"/>
        <rFont val="Calibri"/>
        <family val="2"/>
        <charset val="162"/>
        <scheme val="minor"/>
      </rPr>
      <t xml:space="preserve">YEŞİL </t>
    </r>
    <r>
      <rPr>
        <b/>
        <sz val="14"/>
        <color theme="1"/>
        <rFont val="Calibri"/>
        <family val="2"/>
        <charset val="162"/>
        <scheme val="minor"/>
      </rPr>
      <t>hücrelerde verdiğiniz cevaplara göre belirlenen tanılar yer almaktadır.</t>
    </r>
  </si>
  <si>
    <r>
      <rPr>
        <b/>
        <sz val="14"/>
        <color rgb="FF00B050"/>
        <rFont val="Calibri"/>
        <family val="2"/>
        <charset val="162"/>
        <scheme val="minor"/>
      </rPr>
      <t>YEŞİL</t>
    </r>
    <r>
      <rPr>
        <b/>
        <sz val="14"/>
        <rFont val="Calibri"/>
        <family val="2"/>
        <charset val="162"/>
        <scheme val="minor"/>
      </rPr>
      <t xml:space="preserve"> hücrelerde verdiğiniz cevaplara göre belirlenen tanılar yer almaktadır.</t>
    </r>
  </si>
  <si>
    <t>&gt; 12 aylık hastalarda</t>
  </si>
  <si>
    <t>12 aylıktan küçük bebeklerde</t>
  </si>
  <si>
    <t>Hastadaki kateter santral kateter tanımına uygun mu?</t>
  </si>
  <si>
    <r>
      <t>Hastada gaz değişiminde kötüleşme [oksijen desatürasyonu (PaO</t>
    </r>
    <r>
      <rPr>
        <vertAlign val="subscript"/>
        <sz val="12"/>
        <color theme="1"/>
        <rFont val="Calibri"/>
        <family val="2"/>
        <charset val="162"/>
        <scheme val="minor"/>
      </rPr>
      <t>2</t>
    </r>
    <r>
      <rPr>
        <sz val="12"/>
        <color theme="1"/>
        <rFont val="Calibri"/>
        <family val="2"/>
        <charset val="162"/>
        <scheme val="minor"/>
      </rPr>
      <t>/FiO</t>
    </r>
    <r>
      <rPr>
        <vertAlign val="subscript"/>
        <sz val="12"/>
        <color theme="1"/>
        <rFont val="Calibri"/>
        <family val="2"/>
        <charset val="162"/>
        <scheme val="minor"/>
      </rPr>
      <t>2</t>
    </r>
    <r>
      <rPr>
        <sz val="12"/>
        <color theme="1"/>
        <rFont val="Arial Tur"/>
        <charset val="162"/>
      </rPr>
      <t>≤</t>
    </r>
    <r>
      <rPr>
        <sz val="12"/>
        <color theme="1"/>
        <rFont val="Calibri"/>
        <family val="2"/>
        <charset val="162"/>
        <scheme val="minor"/>
      </rPr>
      <t>240)</t>
    </r>
    <r>
      <rPr>
        <sz val="11"/>
        <color theme="1"/>
        <rFont val="Calibri"/>
        <family val="2"/>
        <charset val="162"/>
        <scheme val="minor"/>
      </rPr>
      <t>]</t>
    </r>
    <r>
      <rPr>
        <vertAlign val="superscript"/>
        <sz val="11"/>
        <color theme="1"/>
        <rFont val="Calibri"/>
        <family val="2"/>
        <charset val="162"/>
        <scheme val="minor"/>
      </rPr>
      <t>7</t>
    </r>
    <r>
      <rPr>
        <sz val="12"/>
        <color theme="1"/>
        <rFont val="Calibri"/>
        <family val="2"/>
        <charset val="162"/>
        <scheme val="minor"/>
      </rPr>
      <t>, oksijen ihtiyacında artma veya ventilasyon ihtiyacında artma var mı?</t>
    </r>
  </si>
  <si>
    <r>
      <t>Hastanın ateşi &gt;38.0</t>
    </r>
    <r>
      <rPr>
        <vertAlign val="superscript"/>
        <sz val="11"/>
        <color theme="1"/>
        <rFont val="Calibri"/>
        <family val="2"/>
        <charset val="162"/>
        <scheme val="minor"/>
      </rPr>
      <t>0</t>
    </r>
    <r>
      <rPr>
        <sz val="11"/>
        <color theme="1"/>
        <rFont val="Calibri"/>
        <family val="2"/>
        <charset val="162"/>
        <scheme val="minor"/>
      </rPr>
      <t>C veya  &lt;36.0</t>
    </r>
    <r>
      <rPr>
        <vertAlign val="superscript"/>
        <sz val="11"/>
        <color theme="1"/>
        <rFont val="Calibri"/>
        <family val="2"/>
        <charset val="162"/>
        <scheme val="minor"/>
      </rPr>
      <t>0</t>
    </r>
    <r>
      <rPr>
        <sz val="11"/>
        <color theme="1"/>
        <rFont val="Calibri"/>
        <family val="2"/>
        <charset val="162"/>
        <scheme val="minor"/>
      </rPr>
      <t xml:space="preserve">C mi?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</si>
</sst>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1" x14ac:knownFonts="1">
    <font>
      <sz val="11"/>
      <color theme="1"/>
      <name val="Calibri"/>
      <family val="2"/>
      <charset val="162"/>
      <scheme val="minor"/>
    </font>
    <font>
      <b/>
      <sz val="11"/>
      <color theme="1"/>
      <name val="Calibri"/>
      <family val="2"/>
      <charset val="162"/>
      <scheme val="minor"/>
    </font>
    <font>
      <u/>
      <sz val="11"/>
      <color theme="1"/>
      <name val="Calibri"/>
      <family val="2"/>
      <charset val="162"/>
      <scheme val="minor"/>
    </font>
    <font>
      <vertAlign val="superscript"/>
      <sz val="11"/>
      <color theme="1"/>
      <name val="Calibri"/>
      <family val="2"/>
      <charset val="162"/>
      <scheme val="minor"/>
    </font>
    <font>
      <b/>
      <u/>
      <sz val="11"/>
      <color theme="1"/>
      <name val="Calibri"/>
      <family val="2"/>
      <charset val="162"/>
      <scheme val="minor"/>
    </font>
    <font>
      <b/>
      <u/>
      <sz val="12"/>
      <color theme="1"/>
      <name val="Times New Roman"/>
      <family val="1"/>
      <charset val="162"/>
    </font>
    <font>
      <sz val="12"/>
      <color theme="1"/>
      <name val="Arial Tur"/>
      <charset val="162"/>
    </font>
    <font>
      <sz val="12"/>
      <color theme="1"/>
      <name val="Calibri"/>
      <family val="2"/>
      <charset val="162"/>
      <scheme val="minor"/>
    </font>
    <font>
      <i/>
      <sz val="11"/>
      <color theme="1"/>
      <name val="Calibri"/>
      <family val="2"/>
      <charset val="162"/>
      <scheme val="minor"/>
    </font>
    <font>
      <sz val="12"/>
      <color rgb="FF000000"/>
      <name val="Calibri"/>
      <family val="2"/>
      <charset val="162"/>
      <scheme val="minor"/>
    </font>
    <font>
      <b/>
      <sz val="12"/>
      <color theme="1"/>
      <name val="Calibri"/>
      <family val="2"/>
      <charset val="162"/>
      <scheme val="minor"/>
    </font>
    <font>
      <b/>
      <sz val="12"/>
      <color rgb="FF000000"/>
      <name val="Calibri"/>
      <family val="2"/>
      <charset val="162"/>
      <scheme val="minor"/>
    </font>
    <font>
      <b/>
      <sz val="10"/>
      <color theme="1"/>
      <name val="Calibri"/>
      <family val="2"/>
      <charset val="162"/>
      <scheme val="minor"/>
    </font>
    <font>
      <sz val="10"/>
      <color theme="1"/>
      <name val="Calibri"/>
      <family val="2"/>
      <charset val="162"/>
      <scheme val="minor"/>
    </font>
    <font>
      <vertAlign val="superscript"/>
      <sz val="12"/>
      <color theme="1"/>
      <name val="Calibri"/>
      <family val="2"/>
      <charset val="162"/>
      <scheme val="minor"/>
    </font>
    <font>
      <b/>
      <u/>
      <sz val="10"/>
      <color theme="1"/>
      <name val="Calibri"/>
      <family val="2"/>
      <charset val="162"/>
      <scheme val="minor"/>
    </font>
    <font>
      <i/>
      <sz val="10"/>
      <color theme="1"/>
      <name val="Calibri"/>
      <family val="2"/>
      <charset val="162"/>
      <scheme val="minor"/>
    </font>
    <font>
      <u/>
      <sz val="10"/>
      <color theme="1"/>
      <name val="Calibri"/>
      <family val="2"/>
      <charset val="162"/>
      <scheme val="minor"/>
    </font>
    <font>
      <b/>
      <sz val="14"/>
      <color rgb="FFFF0000"/>
      <name val="Calibri"/>
      <family val="2"/>
      <charset val="162"/>
      <scheme val="minor"/>
    </font>
    <font>
      <b/>
      <sz val="14"/>
      <color rgb="FFFFFF00"/>
      <name val="Calibri"/>
      <family val="2"/>
      <charset val="162"/>
      <scheme val="minor"/>
    </font>
    <font>
      <b/>
      <i/>
      <sz val="11"/>
      <color theme="1"/>
      <name val="Calibri"/>
      <family val="2"/>
      <charset val="162"/>
      <scheme val="minor"/>
    </font>
    <font>
      <sz val="11"/>
      <color theme="1"/>
      <name val="Calibri"/>
      <family val="2"/>
      <charset val="162"/>
      <scheme val="minor"/>
    </font>
    <font>
      <b/>
      <sz val="14"/>
      <color rgb="FF00B050"/>
      <name val="Calibri"/>
      <family val="2"/>
      <charset val="162"/>
      <scheme val="minor"/>
    </font>
    <font>
      <b/>
      <sz val="14"/>
      <name val="Calibri"/>
      <family val="2"/>
      <charset val="162"/>
      <scheme val="minor"/>
    </font>
    <font>
      <b/>
      <sz val="14"/>
      <color theme="1"/>
      <name val="Calibri"/>
      <family val="2"/>
      <charset val="162"/>
      <scheme val="minor"/>
    </font>
    <font>
      <i/>
      <sz val="12"/>
      <color theme="1"/>
      <name val="Calibri"/>
      <family val="2"/>
      <charset val="162"/>
      <scheme val="minor"/>
    </font>
    <font>
      <b/>
      <u/>
      <sz val="12"/>
      <color theme="1"/>
      <name val="Calibri"/>
      <family val="2"/>
      <charset val="162"/>
      <scheme val="minor"/>
    </font>
    <font>
      <vertAlign val="subscript"/>
      <sz val="12"/>
      <color theme="1"/>
      <name val="Calibri"/>
      <family val="2"/>
      <charset val="162"/>
      <scheme val="minor"/>
    </font>
    <font>
      <vertAlign val="subscript"/>
      <sz val="10"/>
      <color theme="1"/>
      <name val="Calibri"/>
      <family val="2"/>
      <charset val="162"/>
      <scheme val="minor"/>
    </font>
    <font>
      <b/>
      <vertAlign val="superscript"/>
      <sz val="10"/>
      <color theme="1"/>
      <name val="Calibri"/>
      <family val="2"/>
      <charset val="162"/>
      <scheme val="minor"/>
    </font>
    <font>
      <i/>
      <u/>
      <sz val="10"/>
      <color theme="1"/>
      <name val="Calibri"/>
      <family val="2"/>
      <charset val="162"/>
      <scheme val="minor"/>
    </font>
  </fonts>
  <fills count="7">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7" fillId="0" borderId="0" xfId="0" applyFont="1"/>
    <xf numFmtId="164" fontId="0" fillId="0" borderId="0" xfId="0" applyNumberFormat="1" applyProtection="1">
      <protection hidden="1"/>
    </xf>
    <xf numFmtId="164" fontId="7" fillId="0" borderId="0" xfId="0" applyNumberFormat="1" applyFont="1" applyProtection="1">
      <protection hidden="1"/>
    </xf>
    <xf numFmtId="164" fontId="0" fillId="0" borderId="0" xfId="0" applyNumberFormat="1" applyBorder="1" applyAlignment="1" applyProtection="1">
      <alignment horizontal="center"/>
      <protection hidden="1"/>
    </xf>
    <xf numFmtId="0" fontId="1" fillId="0" borderId="0" xfId="0" applyFont="1" applyBorder="1"/>
    <xf numFmtId="1" fontId="0" fillId="4" borderId="1" xfId="0" applyNumberFormat="1" applyFont="1" applyFill="1" applyBorder="1" applyAlignment="1" applyProtection="1">
      <alignment horizontal="center"/>
      <protection locked="0"/>
    </xf>
    <xf numFmtId="0" fontId="0" fillId="4" borderId="1" xfId="0" applyFont="1" applyFill="1" applyBorder="1" applyAlignment="1" applyProtection="1">
      <alignment horizontal="center"/>
      <protection locked="0"/>
    </xf>
    <xf numFmtId="0" fontId="0" fillId="5" borderId="1" xfId="0" applyFont="1" applyFill="1" applyBorder="1"/>
    <xf numFmtId="0" fontId="1" fillId="5" borderId="1" xfId="0" applyFont="1" applyFill="1" applyBorder="1" applyAlignment="1">
      <alignment horizontal="center"/>
    </xf>
    <xf numFmtId="0" fontId="1" fillId="5" borderId="1" xfId="0" applyFont="1" applyFill="1" applyBorder="1"/>
    <xf numFmtId="0" fontId="0" fillId="5" borderId="1" xfId="0" applyFont="1" applyFill="1" applyBorder="1" applyAlignment="1">
      <alignment horizontal="left" vertical="center" wrapText="1"/>
    </xf>
    <xf numFmtId="0" fontId="0" fillId="5" borderId="1" xfId="0" applyFont="1" applyFill="1" applyBorder="1" applyAlignment="1">
      <alignment horizontal="justify" vertical="center"/>
    </xf>
    <xf numFmtId="0" fontId="1" fillId="5" borderId="1" xfId="0" applyFont="1" applyFill="1" applyBorder="1" applyAlignment="1">
      <alignment horizontal="center" vertical="center"/>
    </xf>
    <xf numFmtId="0" fontId="1" fillId="5" borderId="3" xfId="0" applyFont="1" applyFill="1" applyBorder="1" applyAlignment="1">
      <alignment horizontal="center"/>
    </xf>
    <xf numFmtId="0" fontId="1" fillId="5" borderId="1" xfId="0" applyFont="1" applyFill="1" applyBorder="1" applyAlignment="1">
      <alignment vertical="top"/>
    </xf>
    <xf numFmtId="0" fontId="1" fillId="2" borderId="1" xfId="0" applyFont="1" applyFill="1" applyBorder="1"/>
    <xf numFmtId="0" fontId="1" fillId="2" borderId="1" xfId="0" applyFont="1" applyFill="1" applyBorder="1" applyAlignment="1">
      <alignment horizontal="right" vertical="top"/>
    </xf>
    <xf numFmtId="0" fontId="1" fillId="2" borderId="1" xfId="0" applyFont="1" applyFill="1" applyBorder="1" applyAlignment="1">
      <alignment vertical="top"/>
    </xf>
    <xf numFmtId="0" fontId="10" fillId="2" borderId="2" xfId="0" applyFont="1" applyFill="1" applyBorder="1" applyProtection="1"/>
    <xf numFmtId="0" fontId="10" fillId="2" borderId="3" xfId="0" applyFont="1" applyFill="1" applyBorder="1" applyAlignment="1" applyProtection="1">
      <alignment horizontal="center"/>
    </xf>
    <xf numFmtId="0" fontId="13" fillId="2" borderId="8" xfId="0" applyFont="1" applyFill="1" applyBorder="1" applyAlignment="1" applyProtection="1">
      <alignment vertical="top"/>
    </xf>
    <xf numFmtId="0" fontId="13" fillId="2" borderId="9" xfId="0" applyFont="1" applyFill="1" applyBorder="1" applyAlignment="1" applyProtection="1">
      <alignment horizontal="left" vertical="top" wrapText="1"/>
    </xf>
    <xf numFmtId="0" fontId="13" fillId="2" borderId="2" xfId="0" applyFont="1" applyFill="1" applyBorder="1" applyAlignment="1" applyProtection="1">
      <alignment vertical="top"/>
    </xf>
    <xf numFmtId="0" fontId="13" fillId="2" borderId="3" xfId="0" applyFont="1" applyFill="1" applyBorder="1" applyAlignment="1" applyProtection="1">
      <alignment horizontal="left" vertical="center" wrapText="1"/>
    </xf>
    <xf numFmtId="0" fontId="13" fillId="2" borderId="3" xfId="0" applyFont="1" applyFill="1" applyBorder="1" applyAlignment="1" applyProtection="1">
      <alignment horizontal="justify" vertical="top"/>
    </xf>
    <xf numFmtId="0" fontId="13" fillId="2" borderId="4" xfId="0" applyFont="1" applyFill="1" applyBorder="1" applyAlignment="1" applyProtection="1">
      <alignment vertical="top"/>
    </xf>
    <xf numFmtId="0" fontId="13" fillId="2" borderId="5" xfId="0" applyFont="1" applyFill="1" applyBorder="1" applyAlignment="1" applyProtection="1">
      <alignment horizontal="justify" vertical="center"/>
    </xf>
    <xf numFmtId="0" fontId="13" fillId="2" borderId="6" xfId="0" applyFont="1" applyFill="1" applyBorder="1" applyProtection="1"/>
    <xf numFmtId="0" fontId="13" fillId="2" borderId="7" xfId="0" applyFont="1" applyFill="1" applyBorder="1" applyAlignment="1" applyProtection="1">
      <alignment horizontal="justify" vertical="center"/>
    </xf>
    <xf numFmtId="0" fontId="13" fillId="2" borderId="8" xfId="0" applyFont="1" applyFill="1" applyBorder="1" applyProtection="1"/>
    <xf numFmtId="0" fontId="13" fillId="2" borderId="9" xfId="0" applyFont="1" applyFill="1" applyBorder="1" applyAlignment="1" applyProtection="1">
      <alignment horizontal="justify" vertical="center"/>
    </xf>
    <xf numFmtId="0" fontId="10" fillId="2" borderId="1" xfId="0" applyFont="1" applyFill="1" applyBorder="1" applyAlignment="1">
      <alignment horizontal="center" vertical="top"/>
    </xf>
    <xf numFmtId="0" fontId="7" fillId="5" borderId="1" xfId="0" applyFont="1" applyFill="1" applyBorder="1"/>
    <xf numFmtId="0" fontId="10" fillId="5" borderId="1" xfId="0" applyFont="1" applyFill="1" applyBorder="1" applyAlignment="1">
      <alignment horizontal="center" vertical="center"/>
    </xf>
    <xf numFmtId="0" fontId="10" fillId="5" borderId="1" xfId="0" applyFont="1" applyFill="1" applyBorder="1"/>
    <xf numFmtId="0" fontId="9" fillId="5" borderId="1" xfId="0" applyFont="1" applyFill="1" applyBorder="1" applyAlignment="1">
      <alignment vertical="center"/>
    </xf>
    <xf numFmtId="0" fontId="9" fillId="5" borderId="1"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0" fillId="5" borderId="1" xfId="0" applyFont="1" applyFill="1" applyBorder="1" applyAlignment="1">
      <alignment horizontal="left"/>
    </xf>
    <xf numFmtId="0" fontId="0" fillId="5" borderId="1" xfId="0" applyFont="1" applyFill="1" applyBorder="1" applyAlignment="1">
      <alignment horizontal="left" vertical="center"/>
    </xf>
    <xf numFmtId="0" fontId="1" fillId="5" borderId="2" xfId="0" applyFont="1" applyFill="1" applyBorder="1" applyAlignment="1">
      <alignment horizontal="center"/>
    </xf>
    <xf numFmtId="0" fontId="0" fillId="4" borderId="2" xfId="0" applyFont="1" applyFill="1" applyBorder="1" applyAlignment="1" applyProtection="1">
      <alignment horizontal="center" vertical="center"/>
      <protection locked="0"/>
    </xf>
    <xf numFmtId="164" fontId="0" fillId="0" borderId="0" xfId="0" applyNumberFormat="1" applyProtection="1"/>
    <xf numFmtId="0" fontId="7" fillId="4" borderId="1" xfId="0" applyFont="1" applyFill="1" applyBorder="1" applyAlignment="1" applyProtection="1">
      <alignment horizontal="center" vertical="center"/>
      <protection locked="0"/>
    </xf>
    <xf numFmtId="0" fontId="11" fillId="5" borderId="3" xfId="0" applyFont="1" applyFill="1" applyBorder="1" applyAlignment="1">
      <alignment vertical="center"/>
    </xf>
    <xf numFmtId="0" fontId="0" fillId="4" borderId="10" xfId="0" applyFont="1" applyFill="1" applyBorder="1" applyAlignment="1" applyProtection="1">
      <alignment horizontal="center" vertical="center"/>
      <protection locked="0"/>
    </xf>
    <xf numFmtId="0" fontId="0" fillId="5" borderId="1" xfId="0" applyFont="1" applyFill="1" applyBorder="1" applyAlignment="1">
      <alignment horizontal="left" wrapText="1"/>
    </xf>
    <xf numFmtId="0" fontId="1" fillId="0" borderId="0" xfId="0" applyFont="1" applyFill="1" applyBorder="1" applyAlignment="1">
      <alignment vertical="top"/>
    </xf>
    <xf numFmtId="0" fontId="0" fillId="0" borderId="0" xfId="0" applyFill="1" applyBorder="1"/>
    <xf numFmtId="0" fontId="10" fillId="0" borderId="0" xfId="0" applyFont="1" applyFill="1" applyBorder="1" applyAlignment="1">
      <alignment vertical="center" wrapText="1"/>
    </xf>
    <xf numFmtId="164" fontId="0" fillId="0" borderId="0" xfId="0" applyNumberFormat="1" applyFill="1" applyBorder="1" applyProtection="1">
      <protection hidden="1"/>
    </xf>
    <xf numFmtId="0" fontId="7" fillId="5" borderId="1" xfId="0" applyFont="1" applyFill="1" applyBorder="1" applyAlignment="1">
      <alignment wrapText="1"/>
    </xf>
    <xf numFmtId="0" fontId="1" fillId="0" borderId="0" xfId="0" applyFont="1" applyFill="1" applyBorder="1"/>
    <xf numFmtId="0" fontId="12" fillId="0" borderId="0" xfId="0" applyFont="1" applyFill="1" applyBorder="1" applyAlignment="1">
      <alignment horizontal="justify" vertical="center"/>
    </xf>
    <xf numFmtId="0" fontId="13" fillId="0" borderId="0" xfId="0" applyFont="1" applyFill="1" applyBorder="1"/>
    <xf numFmtId="0" fontId="12"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right" vertical="center" wrapText="1"/>
    </xf>
    <xf numFmtId="0" fontId="13" fillId="0" borderId="0" xfId="0" applyFont="1" applyFill="1" applyBorder="1" applyAlignment="1">
      <alignment horizontal="justify" vertical="center"/>
    </xf>
    <xf numFmtId="0" fontId="11" fillId="5" borderId="2" xfId="0" applyFont="1" applyFill="1" applyBorder="1" applyAlignment="1">
      <alignment horizontal="center" vertical="center"/>
    </xf>
    <xf numFmtId="0" fontId="7" fillId="0" borderId="0" xfId="0" applyFont="1" applyFill="1" applyBorder="1" applyAlignment="1">
      <alignment vertical="center" wrapText="1"/>
    </xf>
    <xf numFmtId="0" fontId="10" fillId="5" borderId="11" xfId="0" applyFont="1" applyFill="1" applyBorder="1" applyAlignment="1">
      <alignment vertical="center"/>
    </xf>
    <xf numFmtId="0" fontId="7" fillId="4" borderId="11" xfId="0" applyFont="1" applyFill="1" applyBorder="1" applyAlignment="1" applyProtection="1">
      <alignment horizontal="center" vertical="center"/>
      <protection locked="0"/>
    </xf>
    <xf numFmtId="0" fontId="10" fillId="5" borderId="1" xfId="0" applyFont="1" applyFill="1" applyBorder="1" applyAlignment="1">
      <alignment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0" fillId="3" borderId="13" xfId="0" applyFont="1" applyFill="1" applyBorder="1" applyAlignment="1">
      <alignment horizontal="center" vertical="center" wrapText="1"/>
    </xf>
    <xf numFmtId="0" fontId="7" fillId="3" borderId="11" xfId="0" applyNumberFormat="1" applyFont="1" applyFill="1" applyBorder="1" applyAlignment="1" applyProtection="1">
      <alignment horizontal="center" vertical="center" wrapText="1"/>
    </xf>
    <xf numFmtId="0" fontId="7" fillId="3" borderId="12" xfId="0" applyNumberFormat="1" applyFont="1" applyFill="1" applyBorder="1" applyAlignment="1" applyProtection="1">
      <alignment horizontal="center" vertical="center" wrapText="1"/>
    </xf>
    <xf numFmtId="0" fontId="7" fillId="3" borderId="13" xfId="0" applyNumberFormat="1" applyFont="1" applyFill="1" applyBorder="1" applyAlignment="1" applyProtection="1">
      <alignment horizontal="center" vertical="center" wrapText="1"/>
    </xf>
    <xf numFmtId="0" fontId="18" fillId="6" borderId="0" xfId="0" applyFont="1" applyFill="1" applyAlignment="1">
      <alignment horizontal="center"/>
    </xf>
    <xf numFmtId="0" fontId="24" fillId="6" borderId="0" xfId="0" applyFont="1" applyFill="1" applyAlignment="1">
      <alignment horizontal="center"/>
    </xf>
    <xf numFmtId="0" fontId="0" fillId="0" borderId="0" xfId="0" applyFont="1"/>
    <xf numFmtId="0" fontId="7" fillId="5" borderId="1" xfId="0" applyFont="1" applyFill="1" applyBorder="1" applyAlignment="1">
      <alignment horizontal="justify" vertical="center" wrapText="1"/>
    </xf>
    <xf numFmtId="0" fontId="7" fillId="5" borderId="1" xfId="0" applyFont="1" applyFill="1" applyBorder="1" applyAlignment="1">
      <alignment vertical="top" wrapText="1"/>
    </xf>
    <xf numFmtId="0" fontId="0" fillId="3" borderId="12"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7" fillId="5" borderId="11" xfId="0" applyFont="1" applyFill="1" applyBorder="1" applyAlignment="1">
      <alignment vertical="top" wrapText="1"/>
    </xf>
    <xf numFmtId="0" fontId="0" fillId="0" borderId="0" xfId="0" applyFont="1" applyAlignment="1">
      <alignment horizontal="center" vertical="center"/>
    </xf>
    <xf numFmtId="0" fontId="0" fillId="5" borderId="3" xfId="0" applyFont="1" applyFill="1" applyBorder="1"/>
    <xf numFmtId="0" fontId="0" fillId="4" borderId="1" xfId="0" applyFont="1" applyFill="1" applyBorder="1" applyAlignment="1" applyProtection="1">
      <alignment horizontal="center" vertical="center"/>
      <protection locked="0"/>
    </xf>
    <xf numFmtId="0" fontId="7" fillId="5" borderId="3" xfId="0" applyFont="1" applyFill="1" applyBorder="1"/>
    <xf numFmtId="0" fontId="7" fillId="5" borderId="3" xfId="0" applyFont="1" applyFill="1" applyBorder="1" applyAlignment="1">
      <alignment horizontal="justify" vertical="center"/>
    </xf>
    <xf numFmtId="0" fontId="9" fillId="5" borderId="3" xfId="0" applyFont="1" applyFill="1" applyBorder="1" applyAlignment="1">
      <alignment horizontal="justify" vertical="center"/>
    </xf>
    <xf numFmtId="0" fontId="10" fillId="5" borderId="10" xfId="0" applyFont="1" applyFill="1" applyBorder="1" applyAlignment="1">
      <alignment horizontal="center" vertical="center"/>
    </xf>
    <xf numFmtId="0" fontId="10" fillId="5" borderId="3" xfId="0" applyFont="1" applyFill="1" applyBorder="1" applyAlignment="1">
      <alignment horizontal="center" vertical="center"/>
    </xf>
    <xf numFmtId="0" fontId="7" fillId="5" borderId="3" xfId="0" applyFont="1" applyFill="1" applyBorder="1" applyAlignment="1">
      <alignment wrapText="1"/>
    </xf>
    <xf numFmtId="0" fontId="0" fillId="4" borderId="1" xfId="0" applyFont="1" applyFill="1" applyBorder="1" applyAlignment="1" applyProtection="1">
      <alignment horizontal="center" vertical="center"/>
    </xf>
    <xf numFmtId="0" fontId="0" fillId="0" borderId="0" xfId="0" applyFont="1" applyFill="1" applyBorder="1"/>
    <xf numFmtId="0" fontId="0" fillId="0" borderId="0" xfId="0" applyFont="1" applyFill="1" applyBorder="1" applyAlignment="1" applyProtection="1">
      <alignment horizontal="center" vertical="center"/>
      <protection locked="0"/>
    </xf>
    <xf numFmtId="0" fontId="13" fillId="2" borderId="1" xfId="0" applyFont="1" applyFill="1" applyBorder="1" applyAlignment="1">
      <alignment horizontal="left" vertical="top" wrapText="1"/>
    </xf>
    <xf numFmtId="0" fontId="13" fillId="2" borderId="1" xfId="0" applyFont="1" applyFill="1" applyBorder="1" applyAlignment="1">
      <alignment horizontal="justify" vertical="center"/>
    </xf>
    <xf numFmtId="0" fontId="13" fillId="0" borderId="0" xfId="0" applyFont="1" applyFill="1" applyBorder="1" applyAlignment="1">
      <alignment horizontal="right" vertical="center"/>
    </xf>
    <xf numFmtId="0" fontId="0" fillId="0" borderId="0" xfId="0" applyFont="1" applyFill="1" applyBorder="1" applyAlignment="1">
      <alignment horizontal="center" vertical="center"/>
    </xf>
    <xf numFmtId="164" fontId="0" fillId="0" borderId="0" xfId="0" applyNumberFormat="1" applyFont="1"/>
    <xf numFmtId="0" fontId="0" fillId="0" borderId="0" xfId="0" applyFont="1" applyAlignment="1">
      <alignment wrapText="1"/>
    </xf>
    <xf numFmtId="0" fontId="0" fillId="0" borderId="0" xfId="0" applyFont="1" applyProtection="1"/>
    <xf numFmtId="0" fontId="23" fillId="6" borderId="0" xfId="0" applyFont="1" applyFill="1" applyAlignment="1">
      <alignment horizontal="center"/>
    </xf>
    <xf numFmtId="0" fontId="0" fillId="6"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21981</xdr:colOff>
      <xdr:row>69</xdr:row>
      <xdr:rowOff>36634</xdr:rowOff>
    </xdr:from>
    <xdr:to>
      <xdr:col>1</xdr:col>
      <xdr:colOff>6221981</xdr:colOff>
      <xdr:row>89</xdr:row>
      <xdr:rowOff>247</xdr:rowOff>
    </xdr:to>
    <xdr:pic>
      <xdr:nvPicPr>
        <xdr:cNvPr id="2" name="Resim 1"/>
        <xdr:cNvPicPr>
          <a:picLocks noChangeAspect="1"/>
        </xdr:cNvPicPr>
      </xdr:nvPicPr>
      <xdr:blipFill>
        <a:blip xmlns:r="http://schemas.openxmlformats.org/officeDocument/2006/relationships" r:embed="rId1"/>
        <a:stretch>
          <a:fillRect/>
        </a:stretch>
      </xdr:blipFill>
      <xdr:spPr>
        <a:xfrm>
          <a:off x="424962" y="16866576"/>
          <a:ext cx="6200000" cy="38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25</xdr:row>
      <xdr:rowOff>0</xdr:rowOff>
    </xdr:from>
    <xdr:to>
      <xdr:col>1</xdr:col>
      <xdr:colOff>4774010</xdr:colOff>
      <xdr:row>37</xdr:row>
      <xdr:rowOff>190190</xdr:rowOff>
    </xdr:to>
    <xdr:pic>
      <xdr:nvPicPr>
        <xdr:cNvPr id="2" name="Resim 1"/>
        <xdr:cNvPicPr>
          <a:picLocks noChangeAspect="1"/>
        </xdr:cNvPicPr>
      </xdr:nvPicPr>
      <xdr:blipFill>
        <a:blip xmlns:r="http://schemas.openxmlformats.org/officeDocument/2006/relationships" r:embed="rId1"/>
        <a:stretch>
          <a:fillRect/>
        </a:stretch>
      </xdr:blipFill>
      <xdr:spPr>
        <a:xfrm>
          <a:off x="95249" y="6295159"/>
          <a:ext cx="4895238" cy="24761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C8" sqref="C8"/>
    </sheetView>
  </sheetViews>
  <sheetFormatPr defaultRowHeight="15" x14ac:dyDescent="0.25"/>
  <cols>
    <col min="1" max="1" width="9.140625" style="81"/>
    <col min="2" max="2" width="159.7109375" style="81" customWidth="1"/>
    <col min="3" max="3" width="9.28515625" style="81" customWidth="1"/>
    <col min="4" max="4" width="29.5703125" style="81" customWidth="1"/>
  </cols>
  <sheetData>
    <row r="1" spans="1:6" ht="18.75" x14ac:dyDescent="0.3">
      <c r="B1" s="79" t="s">
        <v>105</v>
      </c>
    </row>
    <row r="2" spans="1:6" ht="18.75" x14ac:dyDescent="0.3">
      <c r="B2" s="106" t="s">
        <v>0</v>
      </c>
    </row>
    <row r="3" spans="1:6" ht="18.75" x14ac:dyDescent="0.3">
      <c r="B3" s="79" t="s">
        <v>103</v>
      </c>
    </row>
    <row r="4" spans="1:6" ht="18.75" x14ac:dyDescent="0.3">
      <c r="B4" s="79" t="s">
        <v>104</v>
      </c>
    </row>
    <row r="6" spans="1:6" ht="15.75" x14ac:dyDescent="0.25">
      <c r="A6" s="33"/>
      <c r="B6" s="34" t="s">
        <v>1</v>
      </c>
      <c r="C6" s="34" t="s">
        <v>2</v>
      </c>
      <c r="D6" s="34" t="s">
        <v>3</v>
      </c>
      <c r="E6" s="3"/>
      <c r="F6" s="3"/>
    </row>
    <row r="7" spans="1:6" ht="15.75" x14ac:dyDescent="0.25">
      <c r="A7" s="35">
        <v>1</v>
      </c>
      <c r="B7" s="36" t="s">
        <v>110</v>
      </c>
      <c r="C7" s="38">
        <v>0</v>
      </c>
      <c r="D7" s="67" t="str">
        <f>IF(C10+C9+C8+C7=4,"SKİ-KDE (LTD-KDE 1)","SKİ-KDE (LTD-KDE 2) kriterlerini karşılamıyor.")</f>
        <v>SKİ-KDE (LTD-KDE 2) kriterlerini karşılamıyor.</v>
      </c>
      <c r="E7" s="3">
        <f>C7+C8+C9</f>
        <v>2</v>
      </c>
      <c r="F7" s="3"/>
    </row>
    <row r="8" spans="1:6" ht="13.5" customHeight="1" x14ac:dyDescent="0.25">
      <c r="A8" s="35">
        <v>2</v>
      </c>
      <c r="B8" s="37" t="s">
        <v>60</v>
      </c>
      <c r="C8" s="38">
        <v>1</v>
      </c>
      <c r="D8" s="68"/>
      <c r="E8" s="3">
        <f>IF(E7=3,1,0)</f>
        <v>0</v>
      </c>
      <c r="F8" s="3"/>
    </row>
    <row r="9" spans="1:6" ht="15.75" x14ac:dyDescent="0.25">
      <c r="A9" s="35">
        <v>3</v>
      </c>
      <c r="B9" s="36" t="s">
        <v>45</v>
      </c>
      <c r="C9" s="38">
        <v>1</v>
      </c>
      <c r="D9" s="68"/>
      <c r="E9" s="3"/>
      <c r="F9" s="3"/>
    </row>
    <row r="10" spans="1:6" ht="15.75" x14ac:dyDescent="0.25">
      <c r="A10" s="35">
        <v>5</v>
      </c>
      <c r="B10" s="82" t="s">
        <v>46</v>
      </c>
      <c r="C10" s="38">
        <v>1</v>
      </c>
      <c r="D10" s="68"/>
      <c r="E10" s="3"/>
      <c r="F10" s="3"/>
    </row>
    <row r="11" spans="1:6" ht="24.75" customHeight="1" x14ac:dyDescent="0.25">
      <c r="A11" s="35"/>
      <c r="B11" s="60" t="s">
        <v>108</v>
      </c>
      <c r="C11" s="45"/>
      <c r="D11" s="69"/>
      <c r="E11" s="3"/>
      <c r="F11" s="3"/>
    </row>
    <row r="12" spans="1:6" ht="38.25" customHeight="1" x14ac:dyDescent="0.25">
      <c r="A12" s="64">
        <v>6</v>
      </c>
      <c r="B12" s="83" t="s">
        <v>101</v>
      </c>
      <c r="C12" s="44">
        <v>1</v>
      </c>
      <c r="D12" s="84" t="str">
        <f>IF(F15=3,"SKİ-KDE (LTD-KDE 2)","SKİ-KDE (LTD-KDE 2) kriterlerini karşılamıyor.")</f>
        <v>SKİ-KDE (LTD-KDE 2) kriterlerini karşılamıyor.</v>
      </c>
      <c r="E12" s="3"/>
      <c r="F12" s="3"/>
    </row>
    <row r="13" spans="1:6" ht="18.75" customHeight="1" x14ac:dyDescent="0.25">
      <c r="A13" s="35">
        <v>7</v>
      </c>
      <c r="B13" s="33" t="s">
        <v>47</v>
      </c>
      <c r="C13" s="44">
        <v>0</v>
      </c>
      <c r="D13" s="84"/>
      <c r="E13" s="3"/>
      <c r="F13" s="3"/>
    </row>
    <row r="14" spans="1:6" ht="15.75" x14ac:dyDescent="0.25">
      <c r="A14" s="35">
        <v>8</v>
      </c>
      <c r="B14" s="33" t="s">
        <v>19</v>
      </c>
      <c r="C14" s="44">
        <v>1</v>
      </c>
      <c r="D14" s="84"/>
      <c r="E14" s="3">
        <f>C13+C14+C15</f>
        <v>1</v>
      </c>
      <c r="F14" s="3"/>
    </row>
    <row r="15" spans="1:6" ht="15.75" x14ac:dyDescent="0.25">
      <c r="A15" s="35">
        <v>9</v>
      </c>
      <c r="B15" s="33" t="s">
        <v>20</v>
      </c>
      <c r="C15" s="44">
        <v>0</v>
      </c>
      <c r="D15" s="84"/>
      <c r="E15" s="3">
        <f>IF(E14&gt;0,1,0)</f>
        <v>1</v>
      </c>
      <c r="F15" s="3">
        <f>E8+C12+E15</f>
        <v>2</v>
      </c>
    </row>
    <row r="16" spans="1:6" ht="15.75" x14ac:dyDescent="0.25">
      <c r="A16" s="35"/>
      <c r="B16" s="65" t="s">
        <v>109</v>
      </c>
      <c r="C16" s="66"/>
      <c r="D16" s="85"/>
      <c r="E16" s="3"/>
      <c r="F16" s="3"/>
    </row>
    <row r="17" spans="1:6" ht="38.25" customHeight="1" x14ac:dyDescent="0.25">
      <c r="A17" s="62">
        <v>10</v>
      </c>
      <c r="B17" s="86" t="s">
        <v>101</v>
      </c>
      <c r="C17" s="63">
        <v>1</v>
      </c>
      <c r="D17" s="67" t="str">
        <f>IF(F21=3,"SKİ-KDE (LTD-KDE 3)","SKİ-KDE (LTD-KDE 3) kriterlerini karşılamıyor.")</f>
        <v>SKİ-KDE (LTD-KDE 3) kriterlerini karşılamıyor.</v>
      </c>
      <c r="E17" s="3"/>
      <c r="F17" s="3"/>
    </row>
    <row r="18" spans="1:6" ht="24" customHeight="1" x14ac:dyDescent="0.25">
      <c r="A18" s="35">
        <v>11</v>
      </c>
      <c r="B18" s="33" t="s">
        <v>48</v>
      </c>
      <c r="C18" s="44">
        <v>0</v>
      </c>
      <c r="D18" s="68"/>
      <c r="E18" s="3"/>
      <c r="F18" s="3"/>
    </row>
    <row r="19" spans="1:6" ht="15.75" x14ac:dyDescent="0.25">
      <c r="A19" s="35">
        <v>12</v>
      </c>
      <c r="B19" s="33" t="s">
        <v>49</v>
      </c>
      <c r="C19" s="44">
        <v>0</v>
      </c>
      <c r="D19" s="68"/>
      <c r="E19" s="3">
        <f>C18+C19+C20+C21</f>
        <v>1</v>
      </c>
      <c r="F19" s="3"/>
    </row>
    <row r="20" spans="1:6" ht="15" customHeight="1" x14ac:dyDescent="0.25">
      <c r="A20" s="35">
        <v>13</v>
      </c>
      <c r="B20" s="33" t="s">
        <v>21</v>
      </c>
      <c r="C20" s="44">
        <v>1</v>
      </c>
      <c r="D20" s="68"/>
      <c r="E20" s="3">
        <f>IF(E19&gt;0,1,0)</f>
        <v>1</v>
      </c>
      <c r="F20" s="3"/>
    </row>
    <row r="21" spans="1:6" ht="15.75" x14ac:dyDescent="0.25">
      <c r="A21" s="35">
        <v>14</v>
      </c>
      <c r="B21" s="33" t="s">
        <v>22</v>
      </c>
      <c r="C21" s="44">
        <v>0</v>
      </c>
      <c r="D21" s="69"/>
      <c r="E21" s="3"/>
      <c r="F21" s="3">
        <f>E8+C17+E20</f>
        <v>2</v>
      </c>
    </row>
    <row r="22" spans="1:6" ht="15.75" x14ac:dyDescent="0.25">
      <c r="A22" s="1"/>
      <c r="B22" s="1"/>
      <c r="C22" s="1"/>
      <c r="D22" s="61"/>
      <c r="E22" s="3"/>
      <c r="F22" s="3"/>
    </row>
    <row r="23" spans="1:6" ht="15.75" x14ac:dyDescent="0.25">
      <c r="D23" s="1"/>
    </row>
  </sheetData>
  <sheetProtection algorithmName="SHA-512" hashValue="aIcPSVeoGtQVHYhuX0djz3QEKbNTVaZTRQXMPCbV3CWc0NvqSqgKvAs2GIcuCw2Cikd+fv50aAjoLSZL8/hvbQ==" saltValue="5mAcym9b/bOBXRmbeipWkg==" spinCount="100000" sheet="1" objects="1" scenarios="1"/>
  <mergeCells count="4">
    <mergeCell ref="B16:C16"/>
    <mergeCell ref="D12:D16"/>
    <mergeCell ref="D7:D11"/>
    <mergeCell ref="D17:D21"/>
  </mergeCells>
  <dataValidations count="1">
    <dataValidation allowBlank="1" showInputMessage="1" showErrorMessage="1" error="LÜTFEN CEVAP EVET İSE RAKAMLA 1 (BİR) GİRİNİZ. CEVAP HAYIR İSE RAKAMLA 0 (SIFIR) GİRİNİZ." sqref="C7:C10 C17:C21 C12:C15"/>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zoomScaleNormal="100" workbookViewId="0">
      <selection activeCell="B26" sqref="B26"/>
    </sheetView>
  </sheetViews>
  <sheetFormatPr defaultRowHeight="15" x14ac:dyDescent="0.25"/>
  <cols>
    <col min="1" max="1" width="6" style="5" customWidth="1"/>
    <col min="2" max="2" width="155.28515625" style="81" customWidth="1"/>
    <col min="3" max="3" width="14.85546875" style="87" customWidth="1"/>
    <col min="4" max="4" width="19.5703125" style="81" customWidth="1"/>
    <col min="5" max="6" width="9.140625" style="2"/>
  </cols>
  <sheetData>
    <row r="1" spans="1:6" ht="18.75" x14ac:dyDescent="0.3">
      <c r="B1" s="79" t="s">
        <v>61</v>
      </c>
    </row>
    <row r="2" spans="1:6" ht="18.75" x14ac:dyDescent="0.3">
      <c r="B2" s="80" t="s">
        <v>0</v>
      </c>
    </row>
    <row r="3" spans="1:6" ht="18.75" x14ac:dyDescent="0.3">
      <c r="B3" s="79" t="s">
        <v>102</v>
      </c>
    </row>
    <row r="4" spans="1:6" ht="18.75" x14ac:dyDescent="0.3">
      <c r="B4" s="79" t="s">
        <v>106</v>
      </c>
    </row>
    <row r="6" spans="1:6" x14ac:dyDescent="0.25">
      <c r="A6" s="10"/>
      <c r="B6" s="14" t="s">
        <v>1</v>
      </c>
      <c r="C6" s="13" t="s">
        <v>23</v>
      </c>
      <c r="D6" s="9" t="s">
        <v>3</v>
      </c>
      <c r="E6" s="4"/>
      <c r="F6" s="4"/>
    </row>
    <row r="7" spans="1:6" ht="15" customHeight="1" x14ac:dyDescent="0.25">
      <c r="A7" s="15">
        <v>1</v>
      </c>
      <c r="B7" s="88" t="s">
        <v>24</v>
      </c>
      <c r="C7" s="89">
        <v>1</v>
      </c>
      <c r="D7" s="70" t="str">
        <f>IF(F11=4,"VİP (PNÖM 1)","VİP (PNÖM 1) kriterleri karşılanmıyor.")</f>
        <v>VİP (PNÖM 1)</v>
      </c>
    </row>
    <row r="8" spans="1:6" ht="18" x14ac:dyDescent="0.25">
      <c r="A8" s="15">
        <v>2</v>
      </c>
      <c r="B8" s="90" t="s">
        <v>65</v>
      </c>
      <c r="C8" s="89">
        <v>1</v>
      </c>
      <c r="D8" s="70"/>
      <c r="E8" s="2">
        <f>C8+C9+C10+C11</f>
        <v>2</v>
      </c>
    </row>
    <row r="9" spans="1:6" ht="17.25" x14ac:dyDescent="0.25">
      <c r="A9" s="15">
        <v>3</v>
      </c>
      <c r="B9" s="88" t="s">
        <v>25</v>
      </c>
      <c r="C9" s="89">
        <v>1</v>
      </c>
      <c r="D9" s="70"/>
      <c r="E9" s="2">
        <f>IF(E8&gt;0,1,0)</f>
        <v>1</v>
      </c>
    </row>
    <row r="10" spans="1:6" ht="17.25" x14ac:dyDescent="0.25">
      <c r="A10" s="15">
        <v>4</v>
      </c>
      <c r="B10" s="88" t="s">
        <v>26</v>
      </c>
      <c r="C10" s="89">
        <v>0</v>
      </c>
      <c r="D10" s="70"/>
    </row>
    <row r="11" spans="1:6" ht="17.25" x14ac:dyDescent="0.25">
      <c r="A11" s="15">
        <v>5</v>
      </c>
      <c r="B11" s="88" t="s">
        <v>59</v>
      </c>
      <c r="C11" s="89">
        <v>0</v>
      </c>
      <c r="D11" s="70"/>
      <c r="F11" s="2">
        <f>C7+E9+E13+E17</f>
        <v>4</v>
      </c>
    </row>
    <row r="12" spans="1:6" ht="15.75" x14ac:dyDescent="0.25">
      <c r="A12" s="15">
        <v>6</v>
      </c>
      <c r="B12" s="91" t="s">
        <v>63</v>
      </c>
      <c r="C12" s="89">
        <v>0</v>
      </c>
      <c r="D12" s="70"/>
      <c r="E12" s="2">
        <f>C12+C13+C14+C15</f>
        <v>1</v>
      </c>
    </row>
    <row r="13" spans="1:6" ht="18" x14ac:dyDescent="0.25">
      <c r="A13" s="15">
        <v>7</v>
      </c>
      <c r="B13" s="91" t="s">
        <v>66</v>
      </c>
      <c r="C13" s="89">
        <v>0</v>
      </c>
      <c r="D13" s="70"/>
      <c r="E13" s="2">
        <f>IF(E12&gt;0,1,0)</f>
        <v>1</v>
      </c>
    </row>
    <row r="14" spans="1:6" ht="18" x14ac:dyDescent="0.25">
      <c r="A14" s="15">
        <v>8</v>
      </c>
      <c r="B14" s="92" t="s">
        <v>67</v>
      </c>
      <c r="C14" s="89">
        <v>0</v>
      </c>
      <c r="D14" s="70"/>
    </row>
    <row r="15" spans="1:6" ht="15.75" x14ac:dyDescent="0.25">
      <c r="A15" s="15">
        <v>9</v>
      </c>
      <c r="B15" s="91" t="s">
        <v>64</v>
      </c>
      <c r="C15" s="89">
        <v>1</v>
      </c>
      <c r="D15" s="70"/>
    </row>
    <row r="16" spans="1:6" ht="18" x14ac:dyDescent="0.25">
      <c r="A16" s="15">
        <v>10</v>
      </c>
      <c r="B16" s="91" t="s">
        <v>68</v>
      </c>
      <c r="C16" s="89">
        <v>0</v>
      </c>
      <c r="D16" s="70"/>
      <c r="E16" s="2">
        <f>C16+C17+C18+C19</f>
        <v>1</v>
      </c>
    </row>
    <row r="17" spans="1:6" ht="18" x14ac:dyDescent="0.25">
      <c r="A17" s="15">
        <v>11</v>
      </c>
      <c r="B17" s="91" t="s">
        <v>69</v>
      </c>
      <c r="C17" s="89">
        <v>0</v>
      </c>
      <c r="D17" s="70"/>
      <c r="E17" s="2">
        <f>IF(E16&gt;0,1,0)</f>
        <v>1</v>
      </c>
    </row>
    <row r="18" spans="1:6" ht="18" x14ac:dyDescent="0.25">
      <c r="A18" s="15">
        <v>12</v>
      </c>
      <c r="B18" s="91" t="s">
        <v>70</v>
      </c>
      <c r="C18" s="89">
        <v>1</v>
      </c>
      <c r="D18" s="70"/>
    </row>
    <row r="19" spans="1:6" ht="18.75" x14ac:dyDescent="0.35">
      <c r="A19" s="15">
        <v>13</v>
      </c>
      <c r="B19" s="90" t="s">
        <v>111</v>
      </c>
      <c r="C19" s="89">
        <v>0</v>
      </c>
      <c r="D19" s="70"/>
    </row>
    <row r="20" spans="1:6" ht="15.75" customHeight="1" x14ac:dyDescent="0.25">
      <c r="A20" s="15"/>
      <c r="B20" s="93" t="s">
        <v>27</v>
      </c>
      <c r="C20" s="94"/>
      <c r="D20" s="71" t="str">
        <f>IF(F28=2,"VİP (PNÖM 2)","VİP (PNÖM 2) kriterleri karşılanmıyor.")</f>
        <v>VİP (PNÖM 2)</v>
      </c>
    </row>
    <row r="21" spans="1:6" ht="18" x14ac:dyDescent="0.25">
      <c r="A21" s="15">
        <v>14</v>
      </c>
      <c r="B21" s="91" t="s">
        <v>71</v>
      </c>
      <c r="C21" s="89">
        <v>0</v>
      </c>
      <c r="D21" s="72"/>
      <c r="E21" s="2">
        <f>SUM(C21:C27)</f>
        <v>1</v>
      </c>
      <c r="F21" s="2">
        <f>IF(F11=4,1,0)</f>
        <v>1</v>
      </c>
    </row>
    <row r="22" spans="1:6" ht="15.75" x14ac:dyDescent="0.25">
      <c r="A22" s="15">
        <v>15</v>
      </c>
      <c r="B22" s="91" t="s">
        <v>28</v>
      </c>
      <c r="C22" s="89">
        <v>1</v>
      </c>
      <c r="D22" s="72"/>
      <c r="E22" s="2">
        <f>IF(E21&gt;0,1,0)</f>
        <v>1</v>
      </c>
    </row>
    <row r="23" spans="1:6" ht="18" x14ac:dyDescent="0.25">
      <c r="A23" s="15">
        <v>16</v>
      </c>
      <c r="B23" s="91" t="s">
        <v>72</v>
      </c>
      <c r="C23" s="89">
        <v>0</v>
      </c>
      <c r="D23" s="72"/>
    </row>
    <row r="24" spans="1:6" ht="15.75" x14ac:dyDescent="0.25">
      <c r="A24" s="15">
        <v>17</v>
      </c>
      <c r="B24" s="91" t="s">
        <v>73</v>
      </c>
      <c r="C24" s="89">
        <v>0</v>
      </c>
      <c r="D24" s="72"/>
    </row>
    <row r="25" spans="1:6" ht="15.75" x14ac:dyDescent="0.25">
      <c r="A25" s="15">
        <v>18</v>
      </c>
      <c r="B25" s="91" t="s">
        <v>29</v>
      </c>
      <c r="C25" s="89">
        <v>0</v>
      </c>
      <c r="D25" s="72"/>
      <c r="E25" s="2">
        <f>E22+E29</f>
        <v>1</v>
      </c>
      <c r="F25" s="2">
        <f>IF(E25&gt;0,1,0)</f>
        <v>1</v>
      </c>
    </row>
    <row r="26" spans="1:6" ht="18" x14ac:dyDescent="0.25">
      <c r="A26" s="15">
        <v>19</v>
      </c>
      <c r="B26" s="91" t="s">
        <v>74</v>
      </c>
      <c r="C26" s="89">
        <v>0</v>
      </c>
      <c r="D26" s="72"/>
    </row>
    <row r="27" spans="1:6" ht="15.75" x14ac:dyDescent="0.25">
      <c r="A27" s="15">
        <v>20</v>
      </c>
      <c r="B27" s="90" t="s">
        <v>30</v>
      </c>
      <c r="C27" s="89">
        <v>0</v>
      </c>
      <c r="D27" s="72"/>
    </row>
    <row r="28" spans="1:6" ht="33.75" x14ac:dyDescent="0.25">
      <c r="A28" s="15">
        <v>21</v>
      </c>
      <c r="B28" s="91" t="s">
        <v>75</v>
      </c>
      <c r="C28" s="89">
        <v>0</v>
      </c>
      <c r="D28" s="72"/>
      <c r="E28" s="2">
        <f>SUM(C28:C32)</f>
        <v>0</v>
      </c>
      <c r="F28" s="2">
        <f>F21+F25</f>
        <v>2</v>
      </c>
    </row>
    <row r="29" spans="1:6" ht="15" customHeight="1" x14ac:dyDescent="0.25">
      <c r="A29" s="15">
        <v>22</v>
      </c>
      <c r="B29" s="91" t="s">
        <v>31</v>
      </c>
      <c r="C29" s="89">
        <v>0</v>
      </c>
      <c r="D29" s="72"/>
      <c r="E29" s="2">
        <f>IF(E28&gt;0,1,0)</f>
        <v>0</v>
      </c>
    </row>
    <row r="30" spans="1:6" ht="15" customHeight="1" x14ac:dyDescent="0.25">
      <c r="A30" s="15">
        <v>23</v>
      </c>
      <c r="B30" s="92" t="s">
        <v>76</v>
      </c>
      <c r="C30" s="89">
        <v>0</v>
      </c>
      <c r="D30" s="72"/>
    </row>
    <row r="31" spans="1:6" ht="15.75" x14ac:dyDescent="0.25">
      <c r="A31" s="15">
        <v>24</v>
      </c>
      <c r="B31" s="92" t="s">
        <v>77</v>
      </c>
      <c r="C31" s="89">
        <v>0</v>
      </c>
      <c r="D31" s="72"/>
    </row>
    <row r="32" spans="1:6" ht="15.75" x14ac:dyDescent="0.25">
      <c r="A32" s="15">
        <v>25</v>
      </c>
      <c r="B32" s="95" t="s">
        <v>78</v>
      </c>
      <c r="C32" s="89">
        <v>0</v>
      </c>
      <c r="D32" s="72"/>
    </row>
    <row r="33" spans="1:6" ht="18" x14ac:dyDescent="0.25">
      <c r="A33" s="15">
        <v>26</v>
      </c>
      <c r="B33" s="91" t="s">
        <v>79</v>
      </c>
      <c r="C33" s="89">
        <v>1</v>
      </c>
      <c r="D33" s="70" t="str">
        <f>IF(F41=6,"VİP (PNÖM 3)","VİP (PNÖM 3) kriterleri karşılanmıyor.")</f>
        <v>VİP (PNÖM 3)</v>
      </c>
    </row>
    <row r="34" spans="1:6" ht="15.75" x14ac:dyDescent="0.25">
      <c r="A34" s="15">
        <v>27</v>
      </c>
      <c r="B34" s="91" t="s">
        <v>32</v>
      </c>
      <c r="C34" s="89">
        <v>1</v>
      </c>
      <c r="D34" s="70"/>
    </row>
    <row r="35" spans="1:6" ht="18" x14ac:dyDescent="0.25">
      <c r="A35" s="15">
        <v>28</v>
      </c>
      <c r="B35" s="91" t="s">
        <v>80</v>
      </c>
      <c r="C35" s="89">
        <v>0</v>
      </c>
      <c r="D35" s="70"/>
    </row>
    <row r="36" spans="1:6" ht="15.75" customHeight="1" x14ac:dyDescent="0.25">
      <c r="A36" s="15">
        <v>29</v>
      </c>
      <c r="B36" s="91" t="s">
        <v>81</v>
      </c>
      <c r="C36" s="89">
        <v>0</v>
      </c>
      <c r="D36" s="70"/>
      <c r="F36" s="2">
        <f>IF(E38&gt;0,1,0)</f>
        <v>1</v>
      </c>
    </row>
    <row r="37" spans="1:6" ht="18" x14ac:dyDescent="0.25">
      <c r="A37" s="15">
        <v>30</v>
      </c>
      <c r="B37" s="91" t="s">
        <v>82</v>
      </c>
      <c r="C37" s="96">
        <v>0</v>
      </c>
      <c r="D37" s="70"/>
      <c r="E37" s="2">
        <f>C8+C9+C10+C11</f>
        <v>2</v>
      </c>
      <c r="F37" s="2">
        <f>IF(E39&gt;0,1,0)</f>
        <v>1</v>
      </c>
    </row>
    <row r="38" spans="1:6" ht="21" customHeight="1" x14ac:dyDescent="0.25">
      <c r="A38" s="15">
        <v>31</v>
      </c>
      <c r="B38" s="91" t="s">
        <v>83</v>
      </c>
      <c r="C38" s="89">
        <v>1</v>
      </c>
      <c r="D38" s="70"/>
      <c r="E38" s="2">
        <f>E25</f>
        <v>1</v>
      </c>
      <c r="F38" s="2">
        <f>IF(E40&gt;0,1,0)</f>
        <v>1</v>
      </c>
    </row>
    <row r="39" spans="1:6" ht="15.75" x14ac:dyDescent="0.25">
      <c r="A39" s="15">
        <v>32</v>
      </c>
      <c r="B39" s="92" t="s">
        <v>84</v>
      </c>
      <c r="C39" s="89">
        <v>0</v>
      </c>
      <c r="D39" s="70"/>
      <c r="E39" s="2">
        <f>C35+C36+C37+C38+C39+C40</f>
        <v>1</v>
      </c>
    </row>
    <row r="40" spans="1:6" ht="15.75" x14ac:dyDescent="0.25">
      <c r="A40" s="15">
        <v>33</v>
      </c>
      <c r="B40" s="90" t="s">
        <v>33</v>
      </c>
      <c r="C40" s="89">
        <v>0</v>
      </c>
      <c r="D40" s="70"/>
      <c r="E40" s="2">
        <f>C41+C42+C43</f>
        <v>1</v>
      </c>
    </row>
    <row r="41" spans="1:6" ht="18" x14ac:dyDescent="0.25">
      <c r="A41" s="15">
        <v>34</v>
      </c>
      <c r="B41" s="91" t="s">
        <v>85</v>
      </c>
      <c r="C41" s="89">
        <v>1</v>
      </c>
      <c r="D41" s="70"/>
      <c r="F41" s="2">
        <f>C7+C33+C34+F36+F37+F38</f>
        <v>6</v>
      </c>
    </row>
    <row r="42" spans="1:6" ht="33.75" x14ac:dyDescent="0.25">
      <c r="A42" s="15">
        <v>35</v>
      </c>
      <c r="B42" s="91" t="s">
        <v>86</v>
      </c>
      <c r="C42" s="89">
        <v>0</v>
      </c>
      <c r="D42" s="70"/>
    </row>
    <row r="43" spans="1:6" ht="33.75" x14ac:dyDescent="0.25">
      <c r="A43" s="15">
        <v>36</v>
      </c>
      <c r="B43" s="52" t="s">
        <v>34</v>
      </c>
      <c r="C43" s="89">
        <v>0</v>
      </c>
      <c r="D43" s="70"/>
    </row>
    <row r="44" spans="1:6" s="49" customFormat="1" ht="15" customHeight="1" x14ac:dyDescent="0.25">
      <c r="A44" s="48"/>
      <c r="B44" s="97"/>
      <c r="C44" s="98"/>
      <c r="D44" s="50"/>
      <c r="E44" s="51"/>
      <c r="F44" s="51"/>
    </row>
    <row r="45" spans="1:6" s="49" customFormat="1" ht="15" customHeight="1" x14ac:dyDescent="0.25">
      <c r="A45" s="48"/>
      <c r="B45" s="97"/>
      <c r="C45" s="98"/>
      <c r="D45" s="50"/>
      <c r="E45" s="51"/>
      <c r="F45" s="51"/>
    </row>
    <row r="46" spans="1:6" s="49" customFormat="1" ht="15" customHeight="1" x14ac:dyDescent="0.25">
      <c r="A46" s="48"/>
      <c r="B46" s="97"/>
      <c r="C46" s="98"/>
      <c r="D46" s="50"/>
      <c r="E46" s="51"/>
      <c r="F46" s="51"/>
    </row>
    <row r="49" spans="1:2" ht="15.75" x14ac:dyDescent="0.25">
      <c r="A49" s="16"/>
      <c r="B49" s="32" t="s">
        <v>9</v>
      </c>
    </row>
    <row r="50" spans="1:2" ht="25.5" x14ac:dyDescent="0.25">
      <c r="A50" s="17" t="s">
        <v>35</v>
      </c>
      <c r="B50" s="99" t="s">
        <v>36</v>
      </c>
    </row>
    <row r="51" spans="1:2" ht="76.5" x14ac:dyDescent="0.25">
      <c r="A51" s="18">
        <v>1</v>
      </c>
      <c r="B51" s="100" t="s">
        <v>87</v>
      </c>
    </row>
    <row r="52" spans="1:2" ht="25.5" x14ac:dyDescent="0.25">
      <c r="A52" s="18">
        <v>2</v>
      </c>
      <c r="B52" s="100" t="s">
        <v>37</v>
      </c>
    </row>
    <row r="53" spans="1:2" x14ac:dyDescent="0.25">
      <c r="A53" s="18">
        <v>3</v>
      </c>
      <c r="B53" s="100" t="s">
        <v>38</v>
      </c>
    </row>
    <row r="54" spans="1:2" x14ac:dyDescent="0.25">
      <c r="A54" s="18">
        <v>4</v>
      </c>
      <c r="B54" s="100" t="s">
        <v>39</v>
      </c>
    </row>
    <row r="55" spans="1:2" ht="25.5" x14ac:dyDescent="0.25">
      <c r="A55" s="18">
        <v>5</v>
      </c>
      <c r="B55" s="100" t="s">
        <v>40</v>
      </c>
    </row>
    <row r="56" spans="1:2" x14ac:dyDescent="0.25">
      <c r="A56" s="18">
        <v>6</v>
      </c>
      <c r="B56" s="100" t="s">
        <v>41</v>
      </c>
    </row>
    <row r="57" spans="1:2" x14ac:dyDescent="0.25">
      <c r="A57" s="18">
        <v>7</v>
      </c>
      <c r="B57" s="100" t="s">
        <v>42</v>
      </c>
    </row>
    <row r="58" spans="1:2" ht="27" x14ac:dyDescent="0.25">
      <c r="A58" s="18">
        <v>8</v>
      </c>
      <c r="B58" s="100" t="s">
        <v>88</v>
      </c>
    </row>
    <row r="59" spans="1:2" x14ac:dyDescent="0.25">
      <c r="A59" s="18">
        <v>9</v>
      </c>
      <c r="B59" s="100" t="s">
        <v>89</v>
      </c>
    </row>
    <row r="60" spans="1:2" ht="25.5" x14ac:dyDescent="0.25">
      <c r="A60" s="18">
        <v>10</v>
      </c>
      <c r="B60" s="100" t="s">
        <v>90</v>
      </c>
    </row>
    <row r="61" spans="1:2" x14ac:dyDescent="0.25">
      <c r="A61" s="18">
        <v>11</v>
      </c>
      <c r="B61" s="100" t="s">
        <v>91</v>
      </c>
    </row>
    <row r="62" spans="1:2" x14ac:dyDescent="0.25">
      <c r="A62" s="18">
        <v>12</v>
      </c>
      <c r="B62" s="100" t="s">
        <v>92</v>
      </c>
    </row>
    <row r="63" spans="1:2" ht="40.5" x14ac:dyDescent="0.25">
      <c r="A63" s="18">
        <v>13</v>
      </c>
      <c r="B63" s="100" t="s">
        <v>93</v>
      </c>
    </row>
    <row r="64" spans="1:2" x14ac:dyDescent="0.25">
      <c r="A64" s="18">
        <v>14</v>
      </c>
      <c r="B64" s="100" t="s">
        <v>43</v>
      </c>
    </row>
    <row r="65" spans="1:6" x14ac:dyDescent="0.25">
      <c r="A65" s="18">
        <v>15</v>
      </c>
      <c r="B65" s="100" t="s">
        <v>44</v>
      </c>
    </row>
    <row r="68" spans="1:6" s="49" customFormat="1" x14ac:dyDescent="0.25">
      <c r="A68" s="53"/>
      <c r="B68" s="54"/>
      <c r="C68" s="55"/>
      <c r="D68" s="97"/>
      <c r="E68" s="51"/>
      <c r="F68" s="51"/>
    </row>
    <row r="69" spans="1:6" s="49" customFormat="1" x14ac:dyDescent="0.25">
      <c r="A69" s="53"/>
      <c r="B69" s="56"/>
      <c r="C69" s="57"/>
      <c r="D69" s="97"/>
      <c r="E69" s="51"/>
      <c r="F69" s="51"/>
    </row>
    <row r="70" spans="1:6" s="49" customFormat="1" ht="23.25" customHeight="1" x14ac:dyDescent="0.25">
      <c r="A70" s="53"/>
      <c r="B70" s="58"/>
      <c r="C70" s="59"/>
      <c r="D70" s="97"/>
      <c r="E70" s="51"/>
      <c r="F70" s="51"/>
    </row>
    <row r="71" spans="1:6" s="49" customFormat="1" x14ac:dyDescent="0.25">
      <c r="A71" s="53"/>
      <c r="B71" s="58"/>
      <c r="C71" s="59"/>
      <c r="D71" s="97"/>
      <c r="E71" s="51"/>
      <c r="F71" s="51"/>
    </row>
    <row r="72" spans="1:6" s="49" customFormat="1" x14ac:dyDescent="0.25">
      <c r="A72" s="53"/>
      <c r="B72" s="58"/>
      <c r="C72" s="59"/>
      <c r="D72" s="97"/>
      <c r="E72" s="51"/>
      <c r="F72" s="51"/>
    </row>
    <row r="73" spans="1:6" s="49" customFormat="1" x14ac:dyDescent="0.25">
      <c r="A73" s="53"/>
      <c r="B73" s="58"/>
      <c r="C73" s="59"/>
      <c r="D73" s="97"/>
      <c r="E73" s="51"/>
      <c r="F73" s="51"/>
    </row>
    <row r="74" spans="1:6" s="49" customFormat="1" x14ac:dyDescent="0.25">
      <c r="A74" s="53"/>
      <c r="B74" s="58"/>
      <c r="C74" s="59"/>
      <c r="D74" s="97"/>
      <c r="E74" s="51"/>
      <c r="F74" s="51"/>
    </row>
    <row r="75" spans="1:6" s="49" customFormat="1" x14ac:dyDescent="0.25">
      <c r="A75" s="53"/>
      <c r="B75" s="58"/>
      <c r="C75" s="59"/>
      <c r="D75" s="97"/>
      <c r="E75" s="51"/>
      <c r="F75" s="51"/>
    </row>
    <row r="76" spans="1:6" s="49" customFormat="1" x14ac:dyDescent="0.25">
      <c r="A76" s="53"/>
      <c r="B76" s="58"/>
      <c r="C76" s="59"/>
      <c r="D76" s="97"/>
      <c r="E76" s="51"/>
      <c r="F76" s="51"/>
    </row>
    <row r="77" spans="1:6" s="49" customFormat="1" x14ac:dyDescent="0.25">
      <c r="A77" s="53"/>
      <c r="B77" s="58"/>
      <c r="C77" s="59"/>
      <c r="D77" s="97"/>
      <c r="E77" s="51"/>
      <c r="F77" s="51"/>
    </row>
    <row r="78" spans="1:6" s="49" customFormat="1" x14ac:dyDescent="0.25">
      <c r="A78" s="53"/>
      <c r="B78" s="101"/>
      <c r="C78" s="97"/>
      <c r="D78" s="97"/>
      <c r="E78" s="51"/>
      <c r="F78" s="51"/>
    </row>
    <row r="79" spans="1:6" s="49" customFormat="1" x14ac:dyDescent="0.25">
      <c r="A79" s="53"/>
      <c r="B79" s="97"/>
      <c r="C79" s="102"/>
      <c r="D79" s="97"/>
      <c r="E79" s="51"/>
      <c r="F79" s="51"/>
    </row>
  </sheetData>
  <sheetProtection algorithmName="SHA-512" hashValue="Tq9MYZaCdnYxY95Hb+3xXXctSk6yO38ZJypE/t+QR/mlzMxpI5Z23lvDZPvyC9utVpvN5LqgRynAYOmAaRCn6Q==" saltValue="l8Mb7VApAZR0tx4H/VGSXg==" spinCount="100000" sheet="1" objects="1" scenarios="1"/>
  <mergeCells count="4">
    <mergeCell ref="D33:D43"/>
    <mergeCell ref="D7:D19"/>
    <mergeCell ref="B20:C20"/>
    <mergeCell ref="D20:D32"/>
  </mergeCells>
  <dataValidations count="2">
    <dataValidation allowBlank="1" showInputMessage="1" showErrorMessage="1" prompt="BU HÜCREYE VERİ GİRİŞİ ÖNCEKİ CEVAPLARA GÖRE OTOMATİK OLARAK YAPILMAKTADIR. LÜTFEN VERİ GİRİŞİ YAPMAYA ÇALIŞMAYINIZ." sqref="C37"/>
    <dataValidation type="whole" allowBlank="1" showInputMessage="1" showErrorMessage="1" error="LÜTFEN CEVAP EVET İSE RAKAMLA 1 (BİR) GİRİNİZ. CEVAP HAYIR İSE RAKAMLA 0 (SIFIR) GİRİNİZ." sqref="C7:C19 C21:C36 C38:C46">
      <formula1>0</formula1>
      <formula2>1</formula2>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B11" sqref="B11"/>
    </sheetView>
  </sheetViews>
  <sheetFormatPr defaultRowHeight="15" x14ac:dyDescent="0.25"/>
  <cols>
    <col min="1" max="1" width="3.28515625" style="81" customWidth="1"/>
    <col min="2" max="2" width="208.140625" style="81" customWidth="1"/>
    <col min="3" max="3" width="9.5703125" style="81" customWidth="1"/>
    <col min="4" max="4" width="17.28515625" style="81" customWidth="1"/>
  </cols>
  <sheetData>
    <row r="1" spans="1:8" ht="18.75" x14ac:dyDescent="0.3">
      <c r="B1" s="79" t="s">
        <v>62</v>
      </c>
    </row>
    <row r="2" spans="1:8" ht="18.75" x14ac:dyDescent="0.3">
      <c r="B2" s="106" t="s">
        <v>0</v>
      </c>
    </row>
    <row r="3" spans="1:8" ht="18.75" x14ac:dyDescent="0.3">
      <c r="B3" s="79" t="s">
        <v>103</v>
      </c>
    </row>
    <row r="4" spans="1:8" ht="18.75" x14ac:dyDescent="0.3">
      <c r="B4" s="79" t="s">
        <v>104</v>
      </c>
    </row>
    <row r="5" spans="1:8" x14ac:dyDescent="0.25">
      <c r="B5" s="107"/>
    </row>
    <row r="6" spans="1:8" x14ac:dyDescent="0.25">
      <c r="A6" s="8"/>
      <c r="B6" s="9" t="s">
        <v>1</v>
      </c>
      <c r="C6" s="41" t="s">
        <v>2</v>
      </c>
      <c r="D6" s="9" t="s">
        <v>3</v>
      </c>
      <c r="E6" s="2"/>
      <c r="F6" s="2"/>
      <c r="G6" s="2"/>
      <c r="H6" s="2"/>
    </row>
    <row r="7" spans="1:8" ht="17.25" customHeight="1" x14ac:dyDescent="0.25">
      <c r="A7" s="10">
        <v>1</v>
      </c>
      <c r="B7" s="8" t="s">
        <v>97</v>
      </c>
      <c r="C7" s="42">
        <v>1</v>
      </c>
      <c r="D7" s="70" t="str">
        <f>IF(E7&gt;0,"VİD","VİD kriterlerini karşılamıyor.")</f>
        <v>VİD</v>
      </c>
      <c r="E7" s="2">
        <f>C7+C8</f>
        <v>1</v>
      </c>
      <c r="F7" s="2"/>
      <c r="G7" s="2"/>
      <c r="H7" s="2"/>
    </row>
    <row r="8" spans="1:8" x14ac:dyDescent="0.25">
      <c r="A8" s="10">
        <v>2</v>
      </c>
      <c r="B8" s="8" t="s">
        <v>98</v>
      </c>
      <c r="C8" s="42">
        <v>0</v>
      </c>
      <c r="D8" s="70"/>
      <c r="E8" s="2"/>
      <c r="F8" s="2"/>
      <c r="G8" s="2"/>
      <c r="H8" s="2"/>
    </row>
    <row r="9" spans="1:8" ht="21.75" customHeight="1" x14ac:dyDescent="0.25">
      <c r="A9" s="10"/>
      <c r="B9" s="73" t="s">
        <v>51</v>
      </c>
      <c r="C9" s="74"/>
      <c r="D9" s="70" t="str">
        <f>IF(F12=3,"EVİK","EVİK kriterlerini karşılamıyor.")</f>
        <v>EVİK kriterlerini karşılamıyor.</v>
      </c>
      <c r="E9" s="2"/>
      <c r="F9" s="2"/>
      <c r="G9" s="2"/>
      <c r="H9" s="2"/>
    </row>
    <row r="10" spans="1:8" ht="17.25" x14ac:dyDescent="0.25">
      <c r="A10" s="10">
        <v>3</v>
      </c>
      <c r="B10" s="39" t="s">
        <v>112</v>
      </c>
      <c r="C10" s="42">
        <v>0</v>
      </c>
      <c r="D10" s="70"/>
      <c r="E10" s="2">
        <f>IF(E7&gt;0,1,0)</f>
        <v>1</v>
      </c>
      <c r="F10" s="2"/>
      <c r="G10" s="2"/>
      <c r="H10" s="2"/>
    </row>
    <row r="11" spans="1:8" ht="17.25" x14ac:dyDescent="0.25">
      <c r="A11" s="10">
        <v>4</v>
      </c>
      <c r="B11" s="40" t="s">
        <v>94</v>
      </c>
      <c r="C11" s="42">
        <v>1</v>
      </c>
      <c r="D11" s="70"/>
      <c r="E11" s="2">
        <f>C10+C11</f>
        <v>1</v>
      </c>
      <c r="F11" s="2">
        <f>IF(E11&gt;0,1,0)</f>
        <v>1</v>
      </c>
      <c r="G11" s="2"/>
      <c r="H11" s="2"/>
    </row>
    <row r="12" spans="1:8" x14ac:dyDescent="0.25">
      <c r="A12" s="10">
        <v>5</v>
      </c>
      <c r="B12" s="8" t="s">
        <v>95</v>
      </c>
      <c r="C12" s="42">
        <v>0</v>
      </c>
      <c r="D12" s="70"/>
      <c r="E12" s="2"/>
      <c r="F12" s="2">
        <f>C12+E10+F11</f>
        <v>2</v>
      </c>
      <c r="G12" s="2"/>
      <c r="H12" s="2"/>
    </row>
    <row r="13" spans="1:8" ht="33" customHeight="1" x14ac:dyDescent="0.25">
      <c r="A13" s="10"/>
      <c r="B13" s="73" t="s">
        <v>52</v>
      </c>
      <c r="C13" s="74"/>
      <c r="D13" s="71" t="str">
        <f>IF(F14=4,"OVİP","OVİP kriterlerini karşılamıyor.")</f>
        <v>OVİP kriterlerini karşılamıyor.</v>
      </c>
      <c r="E13" s="2"/>
      <c r="F13" s="2"/>
      <c r="G13" s="2"/>
      <c r="H13" s="2"/>
    </row>
    <row r="14" spans="1:8" ht="15" customHeight="1" x14ac:dyDescent="0.25">
      <c r="A14" s="10">
        <v>6</v>
      </c>
      <c r="B14" s="39" t="s">
        <v>4</v>
      </c>
      <c r="C14" s="42">
        <v>0</v>
      </c>
      <c r="D14" s="72"/>
      <c r="E14" s="2">
        <f>C14+C15</f>
        <v>0</v>
      </c>
      <c r="F14" s="2">
        <f>F12+E15</f>
        <v>3</v>
      </c>
      <c r="G14" s="2">
        <f>IF(C14+C15=2,1,0)</f>
        <v>0</v>
      </c>
      <c r="H14" s="2"/>
    </row>
    <row r="15" spans="1:8" ht="15" customHeight="1" x14ac:dyDescent="0.25">
      <c r="A15" s="10">
        <v>7</v>
      </c>
      <c r="B15" s="47" t="s">
        <v>58</v>
      </c>
      <c r="C15" s="42">
        <v>0</v>
      </c>
      <c r="D15" s="72"/>
      <c r="E15" s="2">
        <f>IF(E16+C16+G15&gt;0,1,0)</f>
        <v>1</v>
      </c>
      <c r="F15" s="2">
        <f>E16+G14+G15</f>
        <v>1</v>
      </c>
      <c r="G15" s="2">
        <f>IF(C17+C18+C19+C20&gt;0,1,0)</f>
        <v>1</v>
      </c>
      <c r="H15" s="2"/>
    </row>
    <row r="16" spans="1:8" ht="15.75" customHeight="1" x14ac:dyDescent="0.25">
      <c r="A16" s="10">
        <v>8</v>
      </c>
      <c r="B16" s="8" t="s">
        <v>53</v>
      </c>
      <c r="C16" s="46">
        <v>0</v>
      </c>
      <c r="D16" s="72"/>
      <c r="E16" s="2">
        <f>IF(E14=2,1,0)</f>
        <v>0</v>
      </c>
      <c r="F16" s="2">
        <f>IF(F15&gt;0,1,0)</f>
        <v>1</v>
      </c>
      <c r="G16" s="2"/>
      <c r="H16" s="2"/>
    </row>
    <row r="17" spans="1:8" ht="15.75" customHeight="1" x14ac:dyDescent="0.25">
      <c r="A17" s="10">
        <v>9</v>
      </c>
      <c r="B17" s="8" t="s">
        <v>56</v>
      </c>
      <c r="C17" s="46">
        <v>0</v>
      </c>
      <c r="D17" s="72"/>
      <c r="E17" s="2"/>
      <c r="F17" s="2"/>
      <c r="G17" s="2"/>
      <c r="H17" s="2"/>
    </row>
    <row r="18" spans="1:8" ht="15.75" customHeight="1" x14ac:dyDescent="0.25">
      <c r="A18" s="10">
        <v>10</v>
      </c>
      <c r="B18" s="8" t="s">
        <v>5</v>
      </c>
      <c r="C18" s="46">
        <v>0</v>
      </c>
      <c r="D18" s="72"/>
      <c r="E18" s="2"/>
      <c r="F18" s="2"/>
      <c r="G18" s="2"/>
      <c r="H18" s="2"/>
    </row>
    <row r="19" spans="1:8" ht="15.75" customHeight="1" x14ac:dyDescent="0.25">
      <c r="A19" s="10">
        <v>11</v>
      </c>
      <c r="B19" s="8" t="s">
        <v>96</v>
      </c>
      <c r="C19" s="46">
        <v>0</v>
      </c>
      <c r="D19" s="72"/>
      <c r="E19" s="2"/>
      <c r="F19" s="2"/>
      <c r="G19" s="2"/>
      <c r="H19" s="2"/>
    </row>
    <row r="20" spans="1:8" ht="15.75" customHeight="1" x14ac:dyDescent="0.25">
      <c r="A20" s="10">
        <v>12</v>
      </c>
      <c r="B20" s="8" t="s">
        <v>57</v>
      </c>
      <c r="C20" s="46">
        <v>1</v>
      </c>
      <c r="D20" s="75"/>
      <c r="E20" s="2"/>
      <c r="F20" s="2"/>
      <c r="G20" s="2"/>
      <c r="H20" s="2"/>
    </row>
    <row r="22" spans="1:8" x14ac:dyDescent="0.25">
      <c r="C22" s="103"/>
    </row>
    <row r="23" spans="1:8" ht="30" x14ac:dyDescent="0.25">
      <c r="B23" s="104" t="s">
        <v>55</v>
      </c>
      <c r="C23" s="103">
        <f>C14+C15</f>
        <v>0</v>
      </c>
    </row>
    <row r="24" spans="1:8" x14ac:dyDescent="0.25">
      <c r="C24" s="103"/>
    </row>
    <row r="25" spans="1:8" x14ac:dyDescent="0.25">
      <c r="B25" s="104" t="s">
        <v>54</v>
      </c>
      <c r="C25" s="103"/>
    </row>
  </sheetData>
  <sheetProtection algorithmName="SHA-512" hashValue="wD6hTOxdr0SgeHfnVaauVAWFPuHCxWs6ZrYVzkA4X/lZvQ/zjS8RHKRPIHvhAcEFXB24SJYe9y6Yu9420VPWHw==" saltValue="G5RePopfFk53A3IB7ZA0wQ==" spinCount="100000" sheet="1" objects="1" scenarios="1"/>
  <mergeCells count="5">
    <mergeCell ref="D7:D8"/>
    <mergeCell ref="D9:D12"/>
    <mergeCell ref="B9:C9"/>
    <mergeCell ref="B13:C13"/>
    <mergeCell ref="D13:D20"/>
  </mergeCells>
  <dataValidations xWindow="1440" yWindow="638" count="1">
    <dataValidation type="whole" allowBlank="1" showInputMessage="1" showErrorMessage="1" error="LÜTFEN CEVAP EVET İSE RAKAMLA 1 (BİR) GİRİNİZ. CEVAP HAYIR İSE RAKAMLA 0 (SIFIR) GİRİNİZ." sqref="C7 C8 C10:C12 C14:C20">
      <formula1>0</formula1>
      <formula2>1</formula2>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election activeCell="C12" sqref="C12"/>
    </sheetView>
  </sheetViews>
  <sheetFormatPr defaultRowHeight="15" x14ac:dyDescent="0.25"/>
  <cols>
    <col min="1" max="1" width="3.5703125" style="81" customWidth="1"/>
    <col min="2" max="2" width="124.7109375" style="81" customWidth="1"/>
    <col min="3" max="3" width="11.42578125" style="81" customWidth="1"/>
    <col min="4" max="4" width="24.5703125" style="81" customWidth="1"/>
  </cols>
  <sheetData>
    <row r="1" spans="1:5" ht="18.75" x14ac:dyDescent="0.3">
      <c r="B1" s="79" t="s">
        <v>62</v>
      </c>
    </row>
    <row r="2" spans="1:5" ht="18.75" x14ac:dyDescent="0.3">
      <c r="B2" s="106" t="s">
        <v>0</v>
      </c>
    </row>
    <row r="3" spans="1:5" ht="18.75" x14ac:dyDescent="0.3">
      <c r="B3" s="79" t="s">
        <v>103</v>
      </c>
    </row>
    <row r="4" spans="1:5" ht="18.75" x14ac:dyDescent="0.3">
      <c r="B4" s="79" t="s">
        <v>107</v>
      </c>
    </row>
    <row r="7" spans="1:5" x14ac:dyDescent="0.25">
      <c r="A7" s="8"/>
      <c r="B7" s="9" t="s">
        <v>1</v>
      </c>
      <c r="C7" s="9" t="s">
        <v>2</v>
      </c>
      <c r="D7" s="13" t="s">
        <v>3</v>
      </c>
    </row>
    <row r="8" spans="1:5" ht="17.25" customHeight="1" x14ac:dyDescent="0.25">
      <c r="A8" s="10">
        <v>1</v>
      </c>
      <c r="B8" s="8" t="s">
        <v>99</v>
      </c>
      <c r="C8" s="6">
        <v>1</v>
      </c>
      <c r="D8" s="76" t="str">
        <f>IF(E10=3,"Kİ-İYE","Kİ-İYE kriterlerini karşılamıyor.")</f>
        <v>Kİ-İYE</v>
      </c>
      <c r="E8" s="43">
        <f>IF(C8+C9&gt;0,1,0)</f>
        <v>1</v>
      </c>
    </row>
    <row r="9" spans="1:5" ht="26.25" customHeight="1" x14ac:dyDescent="0.25">
      <c r="A9" s="10">
        <v>2</v>
      </c>
      <c r="B9" s="11" t="s">
        <v>6</v>
      </c>
      <c r="C9" s="7">
        <v>0</v>
      </c>
      <c r="D9" s="77"/>
      <c r="E9" s="43">
        <f>IF(C11+C12+C13&gt;0,1,0)</f>
        <v>1</v>
      </c>
    </row>
    <row r="10" spans="1:5" ht="17.25" x14ac:dyDescent="0.25">
      <c r="A10" s="10">
        <v>3</v>
      </c>
      <c r="B10" s="8" t="s">
        <v>100</v>
      </c>
      <c r="C10" s="7">
        <v>1</v>
      </c>
      <c r="D10" s="77"/>
      <c r="E10" s="43">
        <f>E8+C10+E9</f>
        <v>3</v>
      </c>
    </row>
    <row r="11" spans="1:5" ht="15" customHeight="1" x14ac:dyDescent="0.25">
      <c r="A11" s="10">
        <v>4</v>
      </c>
      <c r="B11" s="12" t="s">
        <v>50</v>
      </c>
      <c r="C11" s="7">
        <v>1</v>
      </c>
      <c r="D11" s="77"/>
    </row>
    <row r="12" spans="1:5" ht="15" customHeight="1" x14ac:dyDescent="0.25">
      <c r="A12" s="10">
        <v>5</v>
      </c>
      <c r="B12" s="8" t="s">
        <v>7</v>
      </c>
      <c r="C12" s="7">
        <v>0</v>
      </c>
      <c r="D12" s="77"/>
    </row>
    <row r="13" spans="1:5" ht="22.5" customHeight="1" x14ac:dyDescent="0.25">
      <c r="A13" s="10">
        <v>6</v>
      </c>
      <c r="B13" s="8" t="s">
        <v>8</v>
      </c>
      <c r="C13" s="7">
        <v>0</v>
      </c>
      <c r="D13" s="78"/>
    </row>
    <row r="14" spans="1:5" ht="15" customHeight="1" x14ac:dyDescent="0.25">
      <c r="A14" s="105"/>
      <c r="B14" s="105"/>
    </row>
    <row r="15" spans="1:5" ht="15.75" x14ac:dyDescent="0.25">
      <c r="A15" s="19"/>
      <c r="B15" s="20" t="s">
        <v>9</v>
      </c>
      <c r="C15" s="103"/>
    </row>
    <row r="16" spans="1:5" ht="38.25" x14ac:dyDescent="0.25">
      <c r="A16" s="21">
        <v>1</v>
      </c>
      <c r="B16" s="22" t="s">
        <v>10</v>
      </c>
      <c r="C16" s="103"/>
    </row>
    <row r="17" spans="1:3" ht="63.75" x14ac:dyDescent="0.25">
      <c r="A17" s="23">
        <v>2</v>
      </c>
      <c r="B17" s="24" t="s">
        <v>11</v>
      </c>
      <c r="C17" s="103"/>
    </row>
    <row r="18" spans="1:3" ht="40.5" customHeight="1" x14ac:dyDescent="0.25">
      <c r="A18" s="23">
        <v>3</v>
      </c>
      <c r="B18" s="25" t="s">
        <v>12</v>
      </c>
      <c r="C18" s="103"/>
    </row>
    <row r="19" spans="1:3" x14ac:dyDescent="0.25">
      <c r="A19" s="26">
        <v>4</v>
      </c>
      <c r="B19" s="27" t="s">
        <v>13</v>
      </c>
      <c r="C19" s="103">
        <f>SUM(C17:C18)</f>
        <v>0</v>
      </c>
    </row>
    <row r="20" spans="1:3" x14ac:dyDescent="0.25">
      <c r="A20" s="28"/>
      <c r="B20" s="29" t="s">
        <v>14</v>
      </c>
    </row>
    <row r="21" spans="1:3" x14ac:dyDescent="0.25">
      <c r="A21" s="28"/>
      <c r="B21" s="29" t="s">
        <v>15</v>
      </c>
    </row>
    <row r="22" spans="1:3" x14ac:dyDescent="0.25">
      <c r="A22" s="28"/>
      <c r="B22" s="29" t="s">
        <v>16</v>
      </c>
    </row>
    <row r="23" spans="1:3" x14ac:dyDescent="0.25">
      <c r="A23" s="28"/>
      <c r="B23" s="29" t="s">
        <v>17</v>
      </c>
    </row>
    <row r="24" spans="1:3" x14ac:dyDescent="0.25">
      <c r="A24" s="30"/>
      <c r="B24" s="31" t="s">
        <v>18</v>
      </c>
    </row>
    <row r="25" spans="1:3" x14ac:dyDescent="0.25">
      <c r="A25" s="105"/>
      <c r="B25" s="105"/>
    </row>
    <row r="33" ht="42" customHeight="1" x14ac:dyDescent="0.25"/>
    <row r="35" ht="44.25" customHeight="1" x14ac:dyDescent="0.25"/>
  </sheetData>
  <sheetProtection algorithmName="SHA-512" hashValue="xUVrNjnKt6fz5NjW4iJHHKUbC8P2HDOM9FQx9WKnTke0uZw8HOvBv8DI+ZQybyDPSXqqlQBmbHPFa4ZUOmwpKw==" saltValue="DIYqJ9nk1TYut8Bz0IQF0A==" spinCount="100000" sheet="1" objects="1" scenarios="1"/>
  <mergeCells count="1">
    <mergeCell ref="D8:D13"/>
  </mergeCells>
  <dataValidations count="2">
    <dataValidation type="whole" showInputMessage="1" showErrorMessage="1" error="LÜTFEN CEVAP EVET İSE RAKAMLA 1 (BİR) GİRİNİZ. CEVAP HAYIR İSE RAKAMLA 0 (SIFIR) GİRİNİZ." sqref="C8:C9">
      <formula1>0</formula1>
      <formula2>1</formula2>
    </dataValidation>
    <dataValidation type="whole" allowBlank="1" showInputMessage="1" showErrorMessage="1" error="LÜTFEN CEVAP EVET İSE RAKAMLA 1 (BİR) GİRİNİZ. CEVAP HAYIR İSE RAKAMLA 0 (SIFIR) GİRİNİZ." sqref="C10:C13">
      <formula1>0</formula1>
      <formula2>1</formula2>
    </dataValidation>
  </dataValidation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SKİ-KDE</vt:lpstr>
      <vt:lpstr>VİP</vt:lpstr>
      <vt:lpstr>VİO</vt:lpstr>
      <vt:lpstr>Kİ-İYE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 HÜSEYİN HEKİMOĞLU</dc:creator>
  <cp:keywords/>
  <dc:description/>
  <cp:lastModifiedBy>CAN HÜSEYİN HEKİMOĞLU</cp:lastModifiedBy>
  <cp:revision/>
  <dcterms:created xsi:type="dcterms:W3CDTF">2017-11-22T06:52:02Z</dcterms:created>
  <dcterms:modified xsi:type="dcterms:W3CDTF">2024-09-03T12:35:04Z</dcterms:modified>
  <cp:category/>
  <cp:contentStatus/>
</cp:coreProperties>
</file>